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4505" yWindow="-15" windowWidth="14310" windowHeight="12840"/>
  </bookViews>
  <sheets>
    <sheet name="15.04.2024" sheetId="1" r:id="rId1"/>
  </sheets>
  <definedNames>
    <definedName name="_xlnm.Print_Titles" localSheetId="0">'15.04.2024'!$8:$11</definedName>
    <definedName name="_xlnm.Print_Area" localSheetId="0">'15.04.2024'!$A$1:$M$188</definedName>
  </definedNames>
  <calcPr calcId="145621" iterate="1"/>
</workbook>
</file>

<file path=xl/calcChain.xml><?xml version="1.0" encoding="utf-8"?>
<calcChain xmlns="http://schemas.openxmlformats.org/spreadsheetml/2006/main">
  <c r="E137" i="1" l="1"/>
  <c r="F148" i="1"/>
  <c r="G148" i="1"/>
  <c r="E148" i="1"/>
  <c r="I71" i="1"/>
  <c r="E75" i="1"/>
  <c r="G76" i="1"/>
  <c r="F76" i="1"/>
  <c r="E76" i="1"/>
  <c r="I66" i="1"/>
  <c r="G73" i="1"/>
  <c r="I73" i="1" s="1"/>
  <c r="F73" i="1"/>
  <c r="E73" i="1"/>
  <c r="I41" i="1"/>
  <c r="H66" i="1"/>
  <c r="G68" i="1"/>
  <c r="I68" i="1" s="1"/>
  <c r="F68" i="1"/>
  <c r="E68" i="1"/>
  <c r="E27" i="1"/>
  <c r="H73" i="1" l="1"/>
  <c r="H68" i="1"/>
  <c r="E63" i="1"/>
  <c r="H109" i="1" l="1"/>
  <c r="I109" i="1"/>
  <c r="E58" i="1" l="1"/>
  <c r="E136" i="1" l="1"/>
  <c r="G27" i="1" l="1"/>
  <c r="G22" i="1" l="1"/>
  <c r="H108" i="1"/>
  <c r="G63" i="1"/>
  <c r="F27" i="1"/>
  <c r="G34" i="1" l="1"/>
  <c r="G35" i="1"/>
  <c r="F34" i="1"/>
  <c r="H81" i="1" l="1"/>
  <c r="F137" i="1" l="1"/>
  <c r="G137" i="1"/>
  <c r="F136" i="1"/>
  <c r="G136" i="1"/>
  <c r="E138" i="1"/>
  <c r="H137" i="1" l="1"/>
  <c r="F139" i="1"/>
  <c r="H136" i="1"/>
  <c r="E139" i="1"/>
  <c r="I136" i="1"/>
  <c r="G139" i="1"/>
  <c r="I137" i="1"/>
  <c r="G33" i="1"/>
  <c r="H139" i="1" l="1"/>
  <c r="I139" i="1"/>
  <c r="H15" i="1"/>
  <c r="G17" i="1" l="1"/>
  <c r="G75" i="1" l="1"/>
  <c r="H13" i="1" l="1"/>
  <c r="H29" i="1"/>
  <c r="F147" i="1"/>
  <c r="G147" i="1"/>
  <c r="E147" i="1"/>
  <c r="F75" i="1"/>
  <c r="F63" i="1"/>
  <c r="H62" i="1"/>
  <c r="I62" i="1" s="1"/>
  <c r="I61" i="1"/>
  <c r="H61" i="1"/>
  <c r="I60" i="1"/>
  <c r="H60" i="1"/>
  <c r="H59" i="1"/>
  <c r="I59" i="1" s="1"/>
  <c r="G58" i="1"/>
  <c r="F58" i="1"/>
  <c r="H57" i="1"/>
  <c r="I57" i="1" s="1"/>
  <c r="I56" i="1"/>
  <c r="H56" i="1"/>
  <c r="I55" i="1"/>
  <c r="H55" i="1"/>
  <c r="H54" i="1"/>
  <c r="I54" i="1" s="1"/>
  <c r="E74" i="1"/>
  <c r="E78" i="1" s="1"/>
  <c r="F74" i="1"/>
  <c r="G74" i="1"/>
  <c r="G78" i="1" s="1"/>
  <c r="E77" i="1"/>
  <c r="F77" i="1"/>
  <c r="G77" i="1"/>
  <c r="F78" i="1" l="1"/>
  <c r="I78" i="1" s="1"/>
  <c r="H74" i="1"/>
  <c r="I75" i="1"/>
  <c r="H63" i="1"/>
  <c r="I76" i="1"/>
  <c r="H58" i="1"/>
  <c r="H77" i="1"/>
  <c r="I63" i="1"/>
  <c r="I58" i="1"/>
  <c r="H25" i="1"/>
  <c r="H78" i="1" l="1"/>
  <c r="G99" i="1"/>
  <c r="F99" i="1"/>
  <c r="G98" i="1" l="1"/>
  <c r="G97" i="1"/>
  <c r="E99" i="1"/>
  <c r="E149" i="1" s="1"/>
  <c r="E34" i="1" l="1"/>
  <c r="G43" i="1"/>
  <c r="F53" i="1" l="1"/>
  <c r="G53" i="1" l="1"/>
  <c r="G48" i="1"/>
  <c r="H49" i="1" l="1"/>
  <c r="I49" i="1" s="1"/>
  <c r="H50" i="1"/>
  <c r="H51" i="1"/>
  <c r="H52" i="1"/>
  <c r="I52" i="1" s="1"/>
  <c r="H53" i="1"/>
  <c r="E53" i="1"/>
  <c r="H43" i="1" l="1"/>
  <c r="F43" i="1"/>
  <c r="I43" i="1" s="1"/>
  <c r="E43" i="1"/>
  <c r="E151" i="1" l="1"/>
  <c r="F149" i="1"/>
  <c r="G149" i="1"/>
  <c r="G146" i="1"/>
  <c r="F146" i="1"/>
  <c r="E146" i="1"/>
  <c r="E150" i="1" s="1"/>
  <c r="I108" i="1"/>
  <c r="I104" i="1"/>
  <c r="E33" i="1" l="1"/>
  <c r="F33" i="1"/>
  <c r="E35" i="1"/>
  <c r="F35" i="1"/>
  <c r="E36" i="1"/>
  <c r="F36" i="1"/>
  <c r="G36" i="1"/>
  <c r="G37" i="1" s="1"/>
  <c r="F37" i="1" l="1"/>
  <c r="I33" i="1"/>
  <c r="H34" i="1"/>
  <c r="I35" i="1"/>
  <c r="H33" i="1"/>
  <c r="H36" i="1"/>
  <c r="E37" i="1"/>
  <c r="H35" i="1"/>
  <c r="I34" i="1"/>
  <c r="G152" i="1"/>
  <c r="G162" i="1"/>
  <c r="F162" i="1"/>
  <c r="E162" i="1"/>
  <c r="H37" i="1" l="1"/>
  <c r="I37" i="1"/>
  <c r="E22" i="1"/>
  <c r="G95" i="1" l="1"/>
  <c r="F152" i="1" l="1"/>
  <c r="F163" i="1" l="1"/>
  <c r="G163" i="1"/>
  <c r="F158" i="1"/>
  <c r="G158" i="1"/>
  <c r="E158" i="1"/>
  <c r="E163" i="1"/>
  <c r="F167" i="1"/>
  <c r="G167" i="1"/>
  <c r="E167" i="1"/>
  <c r="G164" i="1"/>
  <c r="F164" i="1"/>
  <c r="E164" i="1"/>
  <c r="G161" i="1"/>
  <c r="F161" i="1"/>
  <c r="E161" i="1"/>
  <c r="I163" i="1" l="1"/>
  <c r="H167" i="1"/>
  <c r="F165" i="1"/>
  <c r="H162" i="1"/>
  <c r="E165" i="1"/>
  <c r="H164" i="1"/>
  <c r="G165" i="1"/>
  <c r="H161" i="1"/>
  <c r="H163" i="1"/>
  <c r="H165" i="1" l="1"/>
  <c r="I165" i="1"/>
  <c r="H31" i="1"/>
  <c r="H30" i="1"/>
  <c r="H28" i="1"/>
  <c r="G32" i="1"/>
  <c r="F32" i="1"/>
  <c r="E32" i="1"/>
  <c r="H32" i="1" l="1"/>
  <c r="F17" i="1"/>
  <c r="E17" i="1"/>
  <c r="I17" i="1" l="1"/>
  <c r="H46" i="1"/>
  <c r="H76" i="1" s="1"/>
  <c r="H45" i="1"/>
  <c r="H75" i="1" s="1"/>
  <c r="E152" i="1" l="1"/>
  <c r="G88" i="1" l="1"/>
  <c r="F88" i="1"/>
  <c r="E88" i="1"/>
  <c r="G87" i="1"/>
  <c r="F87" i="1"/>
  <c r="E87" i="1"/>
  <c r="E86" i="1"/>
  <c r="G85" i="1"/>
  <c r="F85" i="1"/>
  <c r="E85" i="1"/>
  <c r="H83" i="1"/>
  <c r="H82" i="1"/>
  <c r="H80" i="1"/>
  <c r="H92" i="1"/>
  <c r="G140" i="1" l="1"/>
  <c r="G117" i="1"/>
  <c r="E89" i="1"/>
  <c r="H85" i="1"/>
  <c r="G115" i="1" l="1"/>
  <c r="G114" i="1"/>
  <c r="G142" i="1" s="1"/>
  <c r="G113" i="1"/>
  <c r="E113" i="1"/>
  <c r="E141" i="1" s="1"/>
  <c r="F113" i="1"/>
  <c r="E114" i="1"/>
  <c r="E142" i="1" s="1"/>
  <c r="F114" i="1"/>
  <c r="F142" i="1" s="1"/>
  <c r="E115" i="1"/>
  <c r="F115" i="1"/>
  <c r="F112" i="1"/>
  <c r="F140" i="1" s="1"/>
  <c r="E112" i="1"/>
  <c r="E140" i="1" s="1"/>
  <c r="H110" i="1"/>
  <c r="I110" i="1" s="1"/>
  <c r="H107" i="1"/>
  <c r="H104" i="1"/>
  <c r="H103" i="1"/>
  <c r="E144" i="1" l="1"/>
  <c r="O138" i="1"/>
  <c r="G120" i="1"/>
  <c r="G131" i="1" s="1"/>
  <c r="I140" i="1"/>
  <c r="H140" i="1"/>
  <c r="H147" i="1"/>
  <c r="H105" i="1"/>
  <c r="H112" i="1"/>
  <c r="H115" i="1"/>
  <c r="H102" i="1"/>
  <c r="H93" i="1"/>
  <c r="H148" i="1" s="1"/>
  <c r="H94" i="1"/>
  <c r="H96" i="1"/>
  <c r="H99" i="1"/>
  <c r="H91" i="1"/>
  <c r="H88" i="1"/>
  <c r="H87" i="1"/>
  <c r="G121" i="1"/>
  <c r="F121" i="1"/>
  <c r="E121" i="1"/>
  <c r="G129" i="1"/>
  <c r="F117" i="1"/>
  <c r="F129" i="1" s="1"/>
  <c r="E117" i="1"/>
  <c r="E129" i="1" s="1"/>
  <c r="H47" i="1"/>
  <c r="I47" i="1" s="1"/>
  <c r="H44" i="1"/>
  <c r="I44" i="1" s="1"/>
  <c r="H18" i="1"/>
  <c r="H19" i="1"/>
  <c r="H20" i="1"/>
  <c r="H21" i="1"/>
  <c r="H23" i="1"/>
  <c r="H24" i="1"/>
  <c r="H26" i="1"/>
  <c r="H16" i="1"/>
  <c r="H14" i="1"/>
  <c r="G86" i="1"/>
  <c r="G118" i="1" s="1"/>
  <c r="F86" i="1"/>
  <c r="G132" i="1" l="1"/>
  <c r="G122" i="1"/>
  <c r="F141" i="1"/>
  <c r="H142" i="1"/>
  <c r="I142" i="1"/>
  <c r="G141" i="1"/>
  <c r="I129" i="1"/>
  <c r="H106" i="1"/>
  <c r="H86" i="1"/>
  <c r="G84" i="1"/>
  <c r="F144" i="1" l="1"/>
  <c r="P138" i="1" s="1"/>
  <c r="G144" i="1"/>
  <c r="Q138" i="1" s="1"/>
  <c r="G130" i="1"/>
  <c r="G133" i="1" s="1"/>
  <c r="H141" i="1"/>
  <c r="I141" i="1"/>
  <c r="F97" i="1"/>
  <c r="E97" i="1"/>
  <c r="E118" i="1" s="1"/>
  <c r="E130" i="1" s="1"/>
  <c r="F118" i="1" l="1"/>
  <c r="F130" i="1" s="1"/>
  <c r="H144" i="1"/>
  <c r="I144" i="1"/>
  <c r="H97" i="1"/>
  <c r="I130" i="1" l="1"/>
  <c r="I96" i="1"/>
  <c r="G153" i="1"/>
  <c r="F151" i="1"/>
  <c r="F22" i="1" l="1"/>
  <c r="H22" i="1" l="1"/>
  <c r="H27" i="1"/>
  <c r="I27" i="1"/>
  <c r="I22" i="1"/>
  <c r="E98" i="1" l="1"/>
  <c r="E100" i="1" l="1"/>
  <c r="E120" i="1"/>
  <c r="E131" i="1" s="1"/>
  <c r="E133" i="1" s="1"/>
  <c r="E119" i="1"/>
  <c r="I13" i="1"/>
  <c r="E122" i="1" l="1"/>
  <c r="G169" i="1"/>
  <c r="G166" i="1"/>
  <c r="F169" i="1"/>
  <c r="F166" i="1"/>
  <c r="E169" i="1"/>
  <c r="E166" i="1"/>
  <c r="G159" i="1"/>
  <c r="G157" i="1"/>
  <c r="F157" i="1"/>
  <c r="G156" i="1"/>
  <c r="F159" i="1"/>
  <c r="E157" i="1"/>
  <c r="E156" i="1"/>
  <c r="F156" i="1"/>
  <c r="E159" i="1"/>
  <c r="G154" i="1"/>
  <c r="F154" i="1"/>
  <c r="E154" i="1"/>
  <c r="F153" i="1"/>
  <c r="E153" i="1"/>
  <c r="H156" i="1" l="1"/>
  <c r="I158" i="1"/>
  <c r="H158" i="1"/>
  <c r="H157" i="1"/>
  <c r="H169" i="1"/>
  <c r="H154" i="1"/>
  <c r="H159" i="1"/>
  <c r="H166" i="1"/>
  <c r="I153" i="1"/>
  <c r="H153" i="1"/>
  <c r="G170" i="1"/>
  <c r="G160" i="1"/>
  <c r="E160" i="1"/>
  <c r="F160" i="1"/>
  <c r="E170" i="1"/>
  <c r="F170" i="1"/>
  <c r="F111" i="1"/>
  <c r="E111" i="1"/>
  <c r="G111" i="1"/>
  <c r="G106" i="1"/>
  <c r="F106" i="1"/>
  <c r="F95" i="1"/>
  <c r="H95" i="1" s="1"/>
  <c r="E106" i="1"/>
  <c r="E95" i="1"/>
  <c r="E84" i="1"/>
  <c r="I160" i="1" l="1"/>
  <c r="H160" i="1"/>
  <c r="H170" i="1"/>
  <c r="H111" i="1"/>
  <c r="I106" i="1"/>
  <c r="I111" i="1"/>
  <c r="F84" i="1"/>
  <c r="I84" i="1" l="1"/>
  <c r="H84" i="1"/>
  <c r="F48" i="1"/>
  <c r="E48" i="1"/>
  <c r="H48" i="1" l="1"/>
  <c r="I14" i="1" l="1"/>
  <c r="H17" i="1" l="1"/>
  <c r="F89" i="1" l="1"/>
  <c r="I97" i="1" l="1"/>
  <c r="I25" i="1" l="1"/>
  <c r="I20" i="1"/>
  <c r="H152" i="1" l="1"/>
  <c r="E155" i="1" l="1"/>
  <c r="E192" i="1" s="1"/>
  <c r="G151" i="1"/>
  <c r="H151" i="1" s="1"/>
  <c r="H113" i="1"/>
  <c r="F98" i="1"/>
  <c r="F120" i="1" s="1"/>
  <c r="F131" i="1" s="1"/>
  <c r="F133" i="1" s="1"/>
  <c r="G100" i="1"/>
  <c r="I81" i="1"/>
  <c r="I133" i="1" l="1"/>
  <c r="I131" i="1"/>
  <c r="H98" i="1"/>
  <c r="H114" i="1"/>
  <c r="E116" i="1"/>
  <c r="F116" i="1"/>
  <c r="G89" i="1"/>
  <c r="F100" i="1"/>
  <c r="G116" i="1"/>
  <c r="I151" i="1"/>
  <c r="I86" i="1"/>
  <c r="I114" i="1"/>
  <c r="I113" i="1"/>
  <c r="I154" i="1"/>
  <c r="I15" i="1"/>
  <c r="F122" i="1" l="1"/>
  <c r="I122" i="1" s="1"/>
  <c r="H120" i="1"/>
  <c r="H131" i="1" s="1"/>
  <c r="I120" i="1"/>
  <c r="H100" i="1"/>
  <c r="I89" i="1"/>
  <c r="H89" i="1"/>
  <c r="H116" i="1"/>
  <c r="I116" i="1"/>
  <c r="F119" i="1"/>
  <c r="G119" i="1"/>
  <c r="I119" i="1" l="1"/>
  <c r="H119" i="1"/>
  <c r="H149" i="1"/>
  <c r="H118" i="1"/>
  <c r="H130" i="1" s="1"/>
  <c r="I147" i="1"/>
  <c r="F155" i="1"/>
  <c r="G155" i="1"/>
  <c r="I152" i="1"/>
  <c r="H121" i="1" l="1"/>
  <c r="H132" i="1" s="1"/>
  <c r="H146" i="1"/>
  <c r="H155" i="1"/>
  <c r="F150" i="1"/>
  <c r="F192" i="1" s="1"/>
  <c r="I148" i="1"/>
  <c r="G150" i="1"/>
  <c r="G192" i="1" s="1"/>
  <c r="I118" i="1"/>
  <c r="I155" i="1"/>
  <c r="H150" i="1" l="1"/>
  <c r="I117" i="1"/>
  <c r="H117" i="1"/>
  <c r="H129" i="1" s="1"/>
  <c r="H133" i="1" s="1"/>
  <c r="H122" i="1"/>
  <c r="I150" i="1"/>
</calcChain>
</file>

<file path=xl/sharedStrings.xml><?xml version="1.0" encoding="utf-8"?>
<sst xmlns="http://schemas.openxmlformats.org/spreadsheetml/2006/main" count="364" uniqueCount="119">
  <si>
    <t xml:space="preserve">Отчет </t>
  </si>
  <si>
    <t>Источники финансирования</t>
  </si>
  <si>
    <t>Утверждено по программе (план по программе)</t>
  </si>
  <si>
    <t xml:space="preserve">Утверждено в бюджете </t>
  </si>
  <si>
    <t>Отклонение</t>
  </si>
  <si>
    <t>Абсолютное значение</t>
  </si>
  <si>
    <t>Относительное значение, %</t>
  </si>
  <si>
    <t>(гр.7/ гр.6*100%)</t>
  </si>
  <si>
    <t>федеральный бюджет</t>
  </si>
  <si>
    <t>Х</t>
  </si>
  <si>
    <t>бюджет автономного округа</t>
  </si>
  <si>
    <t>местный бюджет</t>
  </si>
  <si>
    <t>в том числе:</t>
  </si>
  <si>
    <t>Итого:</t>
  </si>
  <si>
    <t>по</t>
  </si>
  <si>
    <t>состоянию на</t>
  </si>
  <si>
    <t>Фактическое значение за отчетный период</t>
  </si>
  <si>
    <t>/</t>
  </si>
  <si>
    <t>Управление бухгалтерского учета 
и отчетности</t>
  </si>
  <si>
    <t>МКУ «Централизованная бухгалтерия»</t>
  </si>
  <si>
    <t>МКУ «Служба обеспечения органов местного самоуправления»</t>
  </si>
  <si>
    <t>/  5-00-47 (253)</t>
  </si>
  <si>
    <t xml:space="preserve">Соисполнитель 1:
 </t>
  </si>
  <si>
    <t xml:space="preserve">Соисполнитель 2:
 </t>
  </si>
  <si>
    <t xml:space="preserve">Соисполнитель 3:
 </t>
  </si>
  <si>
    <t>(наименование программы)</t>
  </si>
  <si>
    <t xml:space="preserve">   (ответственный исполнитель)</t>
  </si>
  <si>
    <t>(гр.7- гр.6)</t>
  </si>
  <si>
    <t>Результаты реализации муниципальной программы</t>
  </si>
  <si>
    <t>/ И.В. Грудцына</t>
  </si>
  <si>
    <t>Соисполнитель 4:</t>
  </si>
  <si>
    <t>Директор департамента экономического развития и проектного управления</t>
  </si>
  <si>
    <t xml:space="preserve"> «Социально-экономическое развитие и муниципальное управление»</t>
  </si>
  <si>
    <t>Организационно-техническое и финансовое обеспечение деятельности администрации города Югорска и обеспечивающих учреждений, обеспечение мер социальной поддержки отдельным категориям граждан  (1,2)</t>
  </si>
  <si>
    <t>Отдел опеки и попечительства администрации города Югорска</t>
  </si>
  <si>
    <t>Управление бухгалтерского учета и отчетности администрации города Югорска</t>
  </si>
  <si>
    <t>Осуществление отдельного государственного полномочия  по осуществлению деятельности по опеке и попечительству (3)</t>
  </si>
  <si>
    <t>1.2</t>
  </si>
  <si>
    <t>1.1</t>
  </si>
  <si>
    <t xml:space="preserve">местный бюджет </t>
  </si>
  <si>
    <t>2.1</t>
  </si>
  <si>
    <t>Департамент экономического развития и проектного управления администрации города Югорска</t>
  </si>
  <si>
    <t>Итого по Подпрограмме 1:</t>
  </si>
  <si>
    <t>Итого по Подпрограмме 2:</t>
  </si>
  <si>
    <t>Осуществление отдельного государственного полномочия по поддержке сельскохозяйственного производства (6)</t>
  </si>
  <si>
    <t>3.1</t>
  </si>
  <si>
    <t>Подпрограмма 1 "Совершенствование системы муниципального стратегического управления, реализация отдельных государственных полномочий"</t>
  </si>
  <si>
    <t>Подпрограмма 2 "Развитие малого и среднего предпринимательства"</t>
  </si>
  <si>
    <t>Подпрограмма 3 "Развитие агропромышленного комплекса"</t>
  </si>
  <si>
    <t>Итого по Подпрограмме 3:</t>
  </si>
  <si>
    <t>Подпрограмма 4  "Предоставление государственных и муниципальных услуг через многофункциональный центр (МФЦ)"</t>
  </si>
  <si>
    <t>Организация предоставления государственных и муниципальных услуг через многофункциональный центр (7,8)</t>
  </si>
  <si>
    <t>4.1</t>
  </si>
  <si>
    <t>Итого по Подпрограмме 4:</t>
  </si>
  <si>
    <t>Подпрограмма 5 "Улучшение условий и охраны труда"</t>
  </si>
  <si>
    <t xml:space="preserve">Проведение конкурсов в сфере охраны труда, информирование и агитация по охране труда (9) </t>
  </si>
  <si>
    <t>5.1</t>
  </si>
  <si>
    <t>5.2</t>
  </si>
  <si>
    <t>Осуществление отдельных государственных полномочий в сфере трудовых отношений и государственного управления охраной труда (9)</t>
  </si>
  <si>
    <t>Итого по Подпрограмме 5:</t>
  </si>
  <si>
    <t>Ответственный исполнитель: Департамент экономического развития и проектного управления администрации города Югорска</t>
  </si>
  <si>
    <t>2.2</t>
  </si>
  <si>
    <t>2.3</t>
  </si>
  <si>
    <t>Участие в реализации регионального проекта "Популяризация предпринимательства" (4,5)</t>
  </si>
  <si>
    <t>2.4.</t>
  </si>
  <si>
    <t xml:space="preserve">2.5. </t>
  </si>
  <si>
    <t>Участие в реализации регионального проекта "Создание условий для легкого старта и комфортного ведения бизнеса" (4.5)</t>
  </si>
  <si>
    <t>Участие в реализации регионального проекта "Акселерация субъектов малого и среднего предпринимательства" (4,5)</t>
  </si>
  <si>
    <t>Прочие расходы</t>
  </si>
  <si>
    <t>Д.М. Демидова</t>
  </si>
  <si>
    <t>/   5-00-39 (262)</t>
  </si>
  <si>
    <t xml:space="preserve">                                                                                                                                                                                                                                                                </t>
  </si>
  <si>
    <t xml:space="preserve">                                                                                                                                                                                                                                                                    </t>
  </si>
  <si>
    <r>
      <t xml:space="preserve">    </t>
    </r>
    <r>
      <rPr>
        <sz val="10"/>
        <color theme="1"/>
        <rFont val="Times New Roman"/>
        <family val="1"/>
        <charset val="204"/>
      </rPr>
      <t xml:space="preserve">  (Ответственный исполнитель)                                                               (ФИО руководителя)                                 (подпись)                                   (ФИО исполнителя, ответственного за составление формы)  (подпись)    (телефон)</t>
    </r>
  </si>
  <si>
    <t xml:space="preserve">                               (Cоисполнитель 1)                                                           (ФИО руководителя)                              (подпись)                          (ФИО исполнителя, ответственного за составление формы) (подпись)           (телефон)    </t>
  </si>
  <si>
    <t xml:space="preserve"> </t>
  </si>
  <si>
    <t>об исполнении структурных элементов (основных мероприятий) муниципальной программы</t>
  </si>
  <si>
    <t>Номер структурного элемента (основного мероприятия)</t>
  </si>
  <si>
    <t xml:space="preserve">Структурные элементы (основные мероприятия) муниципальной программы </t>
  </si>
  <si>
    <t>Ответственный исполнитель/соисполнитель</t>
  </si>
  <si>
    <t>Инвестиции в объекты муниципальной собственности</t>
  </si>
  <si>
    <t>Проектная часть</t>
  </si>
  <si>
    <t>Процессная часть</t>
  </si>
  <si>
    <t>иные источники финансирования</t>
  </si>
  <si>
    <t>Всего:</t>
  </si>
  <si>
    <t>,</t>
  </si>
  <si>
    <t>Е.Н. Халимендик</t>
  </si>
  <si>
    <t xml:space="preserve">                               (Cоисполнитель 3)                                                           (ФИО руководителя)                              (подпись)                </t>
  </si>
  <si>
    <t xml:space="preserve">                               (Cоисполнитель 2)                                                           (ФИО руководителя)                              (подпись)                       </t>
  </si>
  <si>
    <t>/     И.Н. Долматов</t>
  </si>
  <si>
    <t>И.О. Директора МКУ «Централизованная бухгалтерия»</t>
  </si>
  <si>
    <t>Директор МКУ «Служба обеспечения органов местного самоуправления»</t>
  </si>
  <si>
    <t>/   7-51-65</t>
  </si>
  <si>
    <t>/  7-51-65</t>
  </si>
  <si>
    <t>Ю.В. Лунина</t>
  </si>
  <si>
    <t>Мероприятие реализовывалось в 2020 году.</t>
  </si>
  <si>
    <t>Мероприятие реализовано в 2022 году.</t>
  </si>
  <si>
    <t>Реализация мероприятия завершена в 2020 году.</t>
  </si>
  <si>
    <t xml:space="preserve">
ВСЕГО ПО МУНИЦИПАЛЬНОЙ ПРОГРАММЕ:
</t>
  </si>
  <si>
    <t>/      Л.Г. Беляева</t>
  </si>
  <si>
    <t>/      В.Н. Ермакова</t>
  </si>
  <si>
    <t>Финансовая поддержка субъектов малого и среднего предпринимательства, в том числе осуществляющих деятельность в отраслях, пострадавших от распространения новой коронавирусной инфекции  (4,5)</t>
  </si>
  <si>
    <t>2.6.</t>
  </si>
  <si>
    <t>2.7.</t>
  </si>
  <si>
    <t xml:space="preserve">Участие в реализации регионального проекта "Расширение доступа субъектов малого и среднего предпринимательства к финансовым ресурсам, в том числе к льготному финансированию" (4,5)
</t>
  </si>
  <si>
    <t xml:space="preserve">Финансовая поддержка социальных предприятий
(4,5)
</t>
  </si>
  <si>
    <t xml:space="preserve">Финансовая поддержка субъектов малого и среднего предпринимательства в сфере благоустройства 
(4,5)
</t>
  </si>
  <si>
    <t xml:space="preserve">Постановлением администрации города Югорска 01.02.2023 № 137-п утвержден Порядок предоставления субсидий субъектам МСП, которым впервые предусмотрена финансовая поддержка в части компенсации затрат по развитию внутреннему туризма на территории города Югорска. Прием заявлений запланирован во 2 квартале. 
</t>
  </si>
  <si>
    <t xml:space="preserve">В постановление администрации города Югорска от 01.02.2023 № 137-п "О порядке предоставления субсидий субъектам малого и среднего предпринимательства" внесены изменения. Впервые предусмотрена финансовая поддержка субъектам МСП, имеющим статус "социальное предприятие". Прием заявлений запланирован во 2 квартале. 
</t>
  </si>
  <si>
    <t xml:space="preserve">В постановление администрации города Югорска от 01.02.2023 № 137-п "О порядке предоставления субсидий субъектам малого и среднего предпринимательства" внесены изменения. Впервые предусмотрена финансовая поддержка субъектам МСП в части компенсации затрат на приобретение нестационарных торговых объектов. Прием заявлений запланирован во 2 квартале. 
</t>
  </si>
  <si>
    <t>Между администрацией города Югорска и Департаментом экономического развития автономного округа - Югры заключено Соглашение о предоставлении субсидии местному бюджету из бюджета Ханты-Мансийского автономного округа – Югры от 24.01.2024 № МСПI4 2023 - 13.
Прием заявлений запланирован во 2 квартале. Выплату планируется произвести во 2 квартале 2024 года.</t>
  </si>
  <si>
    <t xml:space="preserve">Между администрацией города Югорска и Департаментом экономического развития автономного округа - Югры заключено Соглашение о предоставлении субсидии местному бюджету из бюджета Ханты-Мансийского автономного округа – Югры от 24.01.2024 № МСПI5 2023 - 13. Прием заявлений запланирован во 2 квартале. Выплату планируется произвести во 2 квартале 2024 года.
</t>
  </si>
  <si>
    <t>Расходы на текущую деятельность по исполнению государственных полномочий в сфере трудовых отношений и государственного управления охраной труда: содержание специалистов 1,2 ставки.
В отчетном периоде муниципальная услуга по уведомительной регистрации трудовых договоров, заключенных между работниками и работодателями - физическими лицами, не являющимися индивидуальными предпринимателями, в соответствии с требованиями статьи 303 Трудового кодекса Российской Федерации не предоставлялась. Оказана государственная услуга по уведомительной регистрации коллективных договоров и вносимых в них изменений в количестве 24 единиц.</t>
  </si>
  <si>
    <t>Субсидия в 1 квартале была предоставлена за реализованную продукцию собственного производства 82,75 тонн мяса птицы. Заключено 1 соглашение с 1 КФХ.</t>
  </si>
  <si>
    <t>Дата составления отчета  15/04/2024</t>
  </si>
  <si>
    <t>В отчетном периоде:                                                                                                                                                                                                                                                  Проведена организационная работа по 2 конкурсам:                                                                                                                                                                        
- "Лучший уполномоченный по  охране труда" среди уполномоченных по по охране труда муниципальных организаций города Югорска;                                                                                                                                                                                                  
- Смотр-конкурс "Лучшая организация работы в области регулирования социально-трудовых отношений и охраны труда" среди работодателей города Югорска.                                                                                                                      
Во втором квартале 2024 года запланировано проведение конкурсов и подведение итогов.</t>
  </si>
  <si>
    <t>Штатная численность учреждения по состоянию на 01.04.2024 года составляет 21,5 шт. ед. 
На 2024 год МКУ «Централизованная бухгалтерия» выделено средств в размере 30 300 000,00 рублей.
По состоянию на 01.04.2024 года произведено расходов на общую сумму 7 424 008,65 рублей, в т.ч.:
- оплата труда, начисления на выплаты по оплате труда в размере 6 338 777,95 рублей;
- иные выплаты персоналу учреждений, за исключением фонда оплаты труда в размере 
221 432,06 рублей;
- коммунальные услуги и услуги связи в размере 133 816,47 рублей;
- работы, услуги по содержанию имущества и прочие услуги в размере 667 432,86 рублей;
- уплата налогов, сборов и иных платежей в размере 8 495,00 рублей;
- увеличение стоимости материальных запасов в размере 54 054,31 рублей.</t>
  </si>
  <si>
    <t>Штатная численность учреждения по состоянию на 01.04.2024 года составляет 81 шт. ед. 
На содержание МКУ «СООМС» в 2024 году выделено средств в размере 99 800 000,00 рублей.  
В 1 квартале 2024 года из резервного фонда Правительства Ханты-Мансийского автономного округа МКУ «СООМС» выделены средства в качестве поощрения в общей сумме 162 588,00 рублей, которые будут направлены на оплату труда в размере 124 875,58 рублей, на начисления на выплаты по оплате труда в размере 37 712,42 рублей.
Итого по состоянию на 01.04.2024 года уточненные плановые показатели на содержание МКУ «СООМС» 
составляют 99 962 588,00 рублей.
По состоянию на 01.04.2024 года учреждением произведено расходов на общую сумму 18 366 111,81 рублей, в т.ч.:
- оплата труда, начисления на выплаты по оплате труда в размере 15 247 501,93 рубль;
- иные выплаты персоналу учреждений, за исключением фонда оплаты труда в размере 331 621,46 рублей;
- коммунальные услуги и услуги связи в размере 585 178,10 рублей;
- работы, услуги по содержанию имущества и прочие услуги в размере 718 826,71 рублей;
- страхование в размере 58 994,57 рубля;
- увеличение стоимости материальных запасов в размере 1 423 989,04 рублей.</t>
  </si>
  <si>
    <t xml:space="preserve">Средства направлены на:
- Выплату заработной платы 90 сотрудникам администрации города Югорска в сумме 37 656 222,07 рублей, перечислены взносы по обязательному социальному страхованию в сумме 8 993 074,79; 
- Иные выплаты персоналу, за исключением фонда оплаты труда в сумме 314 124,00 рублей, в том числе: командировочные расходы в сумме 209 308,00 рублей, компенсацию стоимости оздоровительной путевки, проезда к месту лечения и обратно в сумме 0,00 рублей, компенсация проезда к месту отдыха и обратно в сумме 104 816,00 рублей;
- Закупку товаров, работ и услуг для обеспечения государственных (муниципальных) нужд на сумму 3 931 787,56 рублей, в том числе: оплату коммунальных услуг на сумму 965 116,20 рублей, оплату за поставку электроэнергии на сумму 625 540,06 рублей, оплату работ, услуг по содержанию имущества на сумму 398 006,43 рублей, оплата услуг связи на сумму 342 062,84 рублей, оплата услуг в области информационных технологий на сумму 147 840,00 рублей, прием и обслуживание делегаций (представительские расходы) 61 900,00 рублей, приобретение основных средств 19 505,00 рублей, приобретение прочих материальных запасов 956 621,46 рублей; 
- Социальное обеспечение и иные выплаты населению на сумму 6 631 555,89 рублей, в том числе: дополнительная пенсия за выслугу лет (65 чел.) на сумму 4 498 797,00 рублей, вознаграждение почетным гражданам (21 человека) в сумме 866 831,00 рублей;
- Уплата налогов, сборов и иных платежей на на сумму 747 822,00 рублей, в том числе: уплата налога на имущество и земельного налога на сумму 455 222,00 рублей.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</si>
</sst>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sz val="10"/>
      <color theme="1"/>
      <name val="Times New Roman"/>
      <family val="1"/>
      <charset val="204"/>
    </font>
    <font>
      <sz val="8"/>
      <color theme="1"/>
      <name val="Calibri"/>
      <family val="2"/>
      <scheme val="minor"/>
    </font>
    <font>
      <sz val="11"/>
      <color theme="1"/>
      <name val="Times New Roman"/>
      <family val="1"/>
      <charset val="204"/>
    </font>
    <font>
      <b/>
      <sz val="11"/>
      <color theme="1"/>
      <name val="Times New Roman"/>
      <family val="1"/>
      <charset val="204"/>
    </font>
    <font>
      <sz val="11"/>
      <color theme="1"/>
      <name val="Calibri"/>
      <family val="2"/>
      <scheme val="minor"/>
    </font>
    <font>
      <b/>
      <sz val="12"/>
      <color theme="1"/>
      <name val="PT Astra Serif"/>
      <family val="1"/>
      <charset val="204"/>
    </font>
    <font>
      <sz val="12"/>
      <color theme="1"/>
      <name val="PT Astra Serif"/>
      <family val="1"/>
      <charset val="204"/>
    </font>
    <font>
      <sz val="12"/>
      <name val="PT Astra Serif"/>
      <family val="1"/>
      <charset val="204"/>
    </font>
    <font>
      <b/>
      <sz val="12"/>
      <name val="PT Astra Serif"/>
      <family val="1"/>
      <charset val="204"/>
    </font>
    <font>
      <sz val="11"/>
      <color theme="1"/>
      <name val="PT Astra Serif"/>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125">
    <xf numFmtId="0" fontId="0" fillId="0" borderId="0" xfId="0"/>
    <xf numFmtId="0" fontId="4" fillId="0" borderId="2" xfId="0" applyFont="1" applyFill="1" applyBorder="1" applyAlignment="1">
      <alignment horizontal="left"/>
    </xf>
    <xf numFmtId="0" fontId="4" fillId="0" borderId="2" xfId="0" applyFont="1" applyFill="1" applyBorder="1"/>
    <xf numFmtId="0" fontId="3" fillId="0" borderId="0" xfId="0" applyFont="1" applyFill="1" applyAlignment="1">
      <alignment vertical="center"/>
    </xf>
    <xf numFmtId="0" fontId="6" fillId="0" borderId="0" xfId="0" applyFont="1" applyFill="1" applyBorder="1"/>
    <xf numFmtId="0" fontId="6" fillId="0" borderId="0" xfId="0" applyFont="1" applyFill="1" applyBorder="1" applyAlignment="1">
      <alignment vertical="center"/>
    </xf>
    <xf numFmtId="0" fontId="6" fillId="0" borderId="2" xfId="0" applyFont="1" applyFill="1" applyBorder="1"/>
    <xf numFmtId="0" fontId="3" fillId="0" borderId="0" xfId="0" applyFont="1" applyFill="1"/>
    <xf numFmtId="0" fontId="3" fillId="0" borderId="0" xfId="0" applyFont="1" applyFill="1" applyAlignment="1">
      <alignment horizontal="center"/>
    </xf>
    <xf numFmtId="0" fontId="3" fillId="0" borderId="0" xfId="0" applyFont="1" applyFill="1" applyBorder="1"/>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0" fillId="0" borderId="5" xfId="0" applyFill="1" applyBorder="1"/>
    <xf numFmtId="4" fontId="7" fillId="0" borderId="0" xfId="0" applyNumberFormat="1" applyFont="1" applyFill="1" applyAlignment="1">
      <alignment horizontal="right" vertical="top"/>
    </xf>
    <xf numFmtId="4" fontId="6" fillId="0" borderId="0" xfId="0" applyNumberFormat="1" applyFont="1" applyFill="1" applyAlignment="1">
      <alignment horizontal="right" vertical="top"/>
    </xf>
    <xf numFmtId="164" fontId="0" fillId="0" borderId="0" xfId="0" applyNumberFormat="1" applyFill="1"/>
    <xf numFmtId="164" fontId="1" fillId="0" borderId="0" xfId="0" applyNumberFormat="1" applyFont="1" applyFill="1" applyBorder="1" applyAlignment="1">
      <alignment horizontal="center" vertical="center" wrapText="1"/>
    </xf>
    <xf numFmtId="0" fontId="1" fillId="0" borderId="0" xfId="0" applyFont="1" applyFill="1" applyAlignment="1">
      <alignment horizontal="justify" vertical="center"/>
    </xf>
    <xf numFmtId="0" fontId="6" fillId="0" borderId="0" xfId="0" applyFont="1" applyFill="1"/>
    <xf numFmtId="164" fontId="4" fillId="0" borderId="0" xfId="0" applyNumberFormat="1" applyFont="1" applyFill="1" applyAlignment="1"/>
    <xf numFmtId="0" fontId="4" fillId="0" borderId="0" xfId="0" applyFont="1" applyFill="1" applyBorder="1"/>
    <xf numFmtId="0" fontId="3" fillId="0" borderId="0" xfId="0" applyFont="1" applyFill="1" applyBorder="1" applyAlignment="1">
      <alignment vertical="center"/>
    </xf>
    <xf numFmtId="0" fontId="5" fillId="0" borderId="0" xfId="0" applyFont="1" applyFill="1" applyBorder="1"/>
    <xf numFmtId="0" fontId="4" fillId="0" borderId="0" xfId="0" applyFont="1" applyFill="1" applyAlignment="1">
      <alignment vertical="center"/>
    </xf>
    <xf numFmtId="0" fontId="4" fillId="0" borderId="0" xfId="0" applyFont="1" applyFill="1"/>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2" borderId="0" xfId="0" applyFill="1"/>
    <xf numFmtId="164" fontId="0" fillId="0" borderId="0" xfId="0" applyNumberFormat="1" applyFill="1" applyBorder="1"/>
    <xf numFmtId="0" fontId="4" fillId="0" borderId="0"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horizontal="center" vertical="center"/>
    </xf>
    <xf numFmtId="14" fontId="9" fillId="0" borderId="2" xfId="0" applyNumberFormat="1" applyFont="1" applyFill="1" applyBorder="1" applyAlignment="1">
      <alignment horizontal="center" vertical="center"/>
    </xf>
    <xf numFmtId="0" fontId="9" fillId="0" borderId="0" xfId="0" applyFont="1" applyFill="1" applyAlignment="1">
      <alignment horizontal="left" vertical="center"/>
    </xf>
    <xf numFmtId="0" fontId="10" fillId="0" borderId="0" xfId="0" applyFont="1" applyFill="1"/>
    <xf numFmtId="0" fontId="10" fillId="0" borderId="0" xfId="0" applyFont="1" applyFill="1" applyBorder="1"/>
    <xf numFmtId="0" fontId="10" fillId="0" borderId="1" xfId="0"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4" fontId="11" fillId="0" borderId="12" xfId="0" applyNumberFormat="1" applyFont="1" applyFill="1" applyBorder="1" applyAlignment="1">
      <alignment horizontal="center" vertical="center" wrapText="1"/>
    </xf>
    <xf numFmtId="164" fontId="10" fillId="0" borderId="1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0" fillId="0" borderId="12"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4" xfId="0" applyFont="1" applyFill="1" applyBorder="1" applyAlignment="1">
      <alignment horizontal="left" vertical="top" wrapText="1"/>
    </xf>
    <xf numFmtId="0" fontId="4" fillId="0" borderId="0"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3" xfId="0" applyFont="1" applyFill="1" applyBorder="1" applyAlignment="1">
      <alignment horizontal="center" vertical="top" wrapText="1"/>
    </xf>
    <xf numFmtId="0" fontId="9" fillId="0" borderId="17" xfId="0" applyFont="1" applyFill="1" applyBorder="1" applyAlignment="1">
      <alignment horizontal="center" vertical="top" wrapText="1"/>
    </xf>
    <xf numFmtId="0" fontId="9" fillId="0" borderId="14"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5" xfId="0" applyFont="1" applyFill="1" applyBorder="1" applyAlignment="1">
      <alignment horizontal="center" vertical="top" wrapText="1"/>
    </xf>
    <xf numFmtId="0" fontId="9" fillId="0" borderId="18"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19" xfId="0" applyFont="1" applyFill="1" applyBorder="1" applyAlignment="1">
      <alignment horizontal="center" vertical="top"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0"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4" xfId="0" applyFont="1" applyFill="1" applyBorder="1" applyAlignment="1">
      <alignment horizontal="left" vertical="top" wrapText="1"/>
    </xf>
    <xf numFmtId="0" fontId="9" fillId="0" borderId="1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0" fillId="0" borderId="0" xfId="0"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3" borderId="20" xfId="0" quotePrefix="1" applyFont="1"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9" fillId="0"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0" borderId="8"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4" xfId="0" applyFont="1" applyFill="1" applyBorder="1" applyAlignment="1">
      <alignment horizontal="left" vertical="top" wrapText="1"/>
    </xf>
    <xf numFmtId="0" fontId="10" fillId="0" borderId="8" xfId="0"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4" xfId="0" applyFont="1" applyFill="1" applyBorder="1" applyAlignment="1">
      <alignment horizontal="center" vertical="top" wrapText="1"/>
    </xf>
    <xf numFmtId="0" fontId="4" fillId="0" borderId="0" xfId="0" applyFont="1" applyFill="1" applyBorder="1" applyAlignment="1">
      <alignment horizontal="center"/>
    </xf>
    <xf numFmtId="49" fontId="10" fillId="3"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xf>
    <xf numFmtId="0" fontId="11" fillId="0" borderId="8" xfId="0" applyFont="1" applyFill="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Medium9"/>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92"/>
  <sheetViews>
    <sheetView tabSelected="1" topLeftCell="A160" zoomScale="80" zoomScaleNormal="80" zoomScaleSheetLayoutView="100" workbookViewId="0">
      <selection activeCell="J13" sqref="J13:J17"/>
    </sheetView>
  </sheetViews>
  <sheetFormatPr defaultColWidth="9.140625" defaultRowHeight="15" x14ac:dyDescent="0.25"/>
  <cols>
    <col min="1" max="1" width="13.28515625" style="11" customWidth="1"/>
    <col min="2" max="2" width="35" style="11" customWidth="1"/>
    <col min="3" max="3" width="21" style="11" customWidth="1"/>
    <col min="4" max="4" width="19.85546875" style="11" customWidth="1"/>
    <col min="5" max="5" width="16" style="11" customWidth="1"/>
    <col min="6" max="6" width="13.85546875" style="11" customWidth="1"/>
    <col min="7" max="7" width="15.140625" style="11" customWidth="1"/>
    <col min="8" max="9" width="16.85546875" style="11" customWidth="1"/>
    <col min="10" max="10" width="142.42578125" style="28" customWidth="1"/>
    <col min="11" max="11" width="9.140625" style="11" hidden="1" customWidth="1"/>
    <col min="12" max="12" width="12.140625" style="11" hidden="1" customWidth="1"/>
    <col min="13" max="13" width="4" style="11" hidden="1" customWidth="1"/>
    <col min="14" max="14" width="14.7109375" style="11" customWidth="1"/>
    <col min="15" max="16" width="14.5703125" style="11" customWidth="1"/>
    <col min="17" max="17" width="16.85546875" style="11" customWidth="1"/>
    <col min="18" max="16384" width="9.140625" style="11"/>
  </cols>
  <sheetData>
    <row r="1" spans="1:12" ht="15.75" x14ac:dyDescent="0.25">
      <c r="A1" s="105" t="s">
        <v>0</v>
      </c>
      <c r="B1" s="105"/>
      <c r="C1" s="105"/>
      <c r="D1" s="105"/>
      <c r="E1" s="105"/>
      <c r="F1" s="105"/>
      <c r="G1" s="105"/>
      <c r="H1" s="105"/>
      <c r="I1" s="105"/>
      <c r="J1" s="105"/>
    </row>
    <row r="2" spans="1:12" ht="15.75" x14ac:dyDescent="0.25">
      <c r="A2" s="105" t="s">
        <v>76</v>
      </c>
      <c r="B2" s="105"/>
      <c r="C2" s="105"/>
      <c r="D2" s="105"/>
      <c r="E2" s="105"/>
      <c r="F2" s="105"/>
      <c r="G2" s="105"/>
      <c r="H2" s="105"/>
      <c r="I2" s="105"/>
      <c r="J2" s="105"/>
    </row>
    <row r="3" spans="1:12" ht="15.75" x14ac:dyDescent="0.25">
      <c r="A3" s="31"/>
      <c r="B3" s="31"/>
      <c r="C3" s="31"/>
      <c r="D3" s="32" t="s">
        <v>14</v>
      </c>
      <c r="E3" s="33" t="s">
        <v>15</v>
      </c>
      <c r="F3" s="34">
        <v>45383</v>
      </c>
      <c r="G3" s="35"/>
      <c r="H3" s="31"/>
      <c r="I3" s="31"/>
      <c r="J3" s="31"/>
    </row>
    <row r="4" spans="1:12" ht="30" customHeight="1" x14ac:dyDescent="0.25">
      <c r="A4" s="36"/>
      <c r="B4" s="36"/>
      <c r="C4" s="36"/>
      <c r="D4" s="36"/>
      <c r="E4" s="107" t="s">
        <v>32</v>
      </c>
      <c r="F4" s="107"/>
      <c r="G4" s="107"/>
      <c r="H4" s="107"/>
      <c r="I4" s="36"/>
      <c r="J4" s="36"/>
    </row>
    <row r="5" spans="1:12" ht="15.75" x14ac:dyDescent="0.25">
      <c r="A5" s="36"/>
      <c r="B5" s="36"/>
      <c r="C5" s="36"/>
      <c r="D5" s="36"/>
      <c r="E5" s="106" t="s">
        <v>25</v>
      </c>
      <c r="F5" s="106"/>
      <c r="G5" s="106"/>
      <c r="H5" s="106"/>
      <c r="I5" s="37"/>
      <c r="J5" s="37"/>
      <c r="L5" s="12"/>
    </row>
    <row r="6" spans="1:12" ht="30.75" customHeight="1" x14ac:dyDescent="0.25">
      <c r="A6" s="36"/>
      <c r="B6" s="36"/>
      <c r="C6" s="36"/>
      <c r="D6" s="36"/>
      <c r="E6" s="107" t="s">
        <v>41</v>
      </c>
      <c r="F6" s="107"/>
      <c r="G6" s="107"/>
      <c r="H6" s="107"/>
      <c r="I6" s="37"/>
      <c r="J6" s="37"/>
    </row>
    <row r="7" spans="1:12" ht="15.75" x14ac:dyDescent="0.25">
      <c r="A7" s="36"/>
      <c r="B7" s="36"/>
      <c r="C7" s="36"/>
      <c r="D7" s="36"/>
      <c r="E7" s="106" t="s">
        <v>26</v>
      </c>
      <c r="F7" s="106"/>
      <c r="G7" s="106"/>
      <c r="H7" s="106"/>
      <c r="I7" s="37"/>
      <c r="J7" s="37"/>
    </row>
    <row r="8" spans="1:12" ht="27.75" customHeight="1" x14ac:dyDescent="0.25">
      <c r="A8" s="65" t="s">
        <v>77</v>
      </c>
      <c r="B8" s="65" t="s">
        <v>78</v>
      </c>
      <c r="C8" s="65" t="s">
        <v>79</v>
      </c>
      <c r="D8" s="65" t="s">
        <v>1</v>
      </c>
      <c r="E8" s="65" t="s">
        <v>2</v>
      </c>
      <c r="F8" s="65" t="s">
        <v>3</v>
      </c>
      <c r="G8" s="65" t="s">
        <v>16</v>
      </c>
      <c r="H8" s="65" t="s">
        <v>4</v>
      </c>
      <c r="I8" s="65"/>
      <c r="J8" s="65" t="s">
        <v>28</v>
      </c>
      <c r="K8" s="13"/>
    </row>
    <row r="9" spans="1:12" ht="35.25" customHeight="1" x14ac:dyDescent="0.25">
      <c r="A9" s="65"/>
      <c r="B9" s="65"/>
      <c r="C9" s="65"/>
      <c r="D9" s="65"/>
      <c r="E9" s="65"/>
      <c r="F9" s="65"/>
      <c r="G9" s="65"/>
      <c r="H9" s="38" t="s">
        <v>5</v>
      </c>
      <c r="I9" s="38" t="s">
        <v>6</v>
      </c>
      <c r="J9" s="65"/>
    </row>
    <row r="10" spans="1:12" ht="64.5" customHeight="1" x14ac:dyDescent="0.25">
      <c r="A10" s="65"/>
      <c r="B10" s="65"/>
      <c r="C10" s="65"/>
      <c r="D10" s="65"/>
      <c r="E10" s="65"/>
      <c r="F10" s="65"/>
      <c r="G10" s="65"/>
      <c r="H10" s="38" t="s">
        <v>27</v>
      </c>
      <c r="I10" s="38" t="s">
        <v>7</v>
      </c>
      <c r="J10" s="65"/>
    </row>
    <row r="11" spans="1:12" ht="15.75" x14ac:dyDescent="0.25">
      <c r="A11" s="38">
        <v>1</v>
      </c>
      <c r="B11" s="38">
        <v>2</v>
      </c>
      <c r="C11" s="38">
        <v>3</v>
      </c>
      <c r="D11" s="38">
        <v>4</v>
      </c>
      <c r="E11" s="38">
        <v>5</v>
      </c>
      <c r="F11" s="38">
        <v>6</v>
      </c>
      <c r="G11" s="38">
        <v>7</v>
      </c>
      <c r="H11" s="38">
        <v>8</v>
      </c>
      <c r="I11" s="38">
        <v>9</v>
      </c>
      <c r="J11" s="38">
        <v>10</v>
      </c>
    </row>
    <row r="12" spans="1:12" ht="20.25" customHeight="1" x14ac:dyDescent="0.25">
      <c r="A12" s="111" t="s">
        <v>46</v>
      </c>
      <c r="B12" s="111"/>
      <c r="C12" s="111"/>
      <c r="D12" s="111"/>
      <c r="E12" s="111"/>
      <c r="F12" s="111"/>
      <c r="G12" s="111"/>
      <c r="H12" s="111"/>
      <c r="I12" s="111"/>
      <c r="J12" s="111"/>
      <c r="L12" s="12"/>
    </row>
    <row r="13" spans="1:12" ht="50.25" customHeight="1" x14ac:dyDescent="0.25">
      <c r="A13" s="95" t="s">
        <v>38</v>
      </c>
      <c r="B13" s="117" t="s">
        <v>33</v>
      </c>
      <c r="C13" s="65" t="s">
        <v>35</v>
      </c>
      <c r="D13" s="47" t="s">
        <v>8</v>
      </c>
      <c r="E13" s="54">
        <v>11007.3</v>
      </c>
      <c r="F13" s="54">
        <v>11007.3</v>
      </c>
      <c r="G13" s="55">
        <v>2751.8</v>
      </c>
      <c r="H13" s="56">
        <f>G13-F13</f>
        <v>-8255.5</v>
      </c>
      <c r="I13" s="56">
        <f>(G13/F13)*100</f>
        <v>24.999772877999149</v>
      </c>
      <c r="J13" s="114" t="s">
        <v>118</v>
      </c>
    </row>
    <row r="14" spans="1:12" ht="54.75" customHeight="1" x14ac:dyDescent="0.25">
      <c r="A14" s="96"/>
      <c r="B14" s="118"/>
      <c r="C14" s="65"/>
      <c r="D14" s="47" t="s">
        <v>10</v>
      </c>
      <c r="E14" s="57">
        <v>2728.4</v>
      </c>
      <c r="F14" s="57">
        <v>4570.8999999999996</v>
      </c>
      <c r="G14" s="55">
        <v>454.9</v>
      </c>
      <c r="H14" s="56">
        <f>G14-F14</f>
        <v>-4116</v>
      </c>
      <c r="I14" s="56">
        <f>(G14/F14)*100</f>
        <v>9.9520882101993049</v>
      </c>
      <c r="J14" s="115"/>
    </row>
    <row r="15" spans="1:12" ht="35.25" customHeight="1" x14ac:dyDescent="0.25">
      <c r="A15" s="96"/>
      <c r="B15" s="118"/>
      <c r="C15" s="65"/>
      <c r="D15" s="47" t="s">
        <v>11</v>
      </c>
      <c r="E15" s="57">
        <v>219718.1</v>
      </c>
      <c r="F15" s="57">
        <v>219718.1</v>
      </c>
      <c r="G15" s="55">
        <v>55067.9</v>
      </c>
      <c r="H15" s="56">
        <f>G15-F15</f>
        <v>-164650.20000000001</v>
      </c>
      <c r="I15" s="56">
        <f t="shared" ref="I15:I35" si="0">(G15/F15)*100</f>
        <v>25.062978425537086</v>
      </c>
      <c r="J15" s="115"/>
    </row>
    <row r="16" spans="1:12" ht="41.25" customHeight="1" x14ac:dyDescent="0.25">
      <c r="A16" s="96"/>
      <c r="B16" s="118"/>
      <c r="C16" s="65"/>
      <c r="D16" s="47" t="s">
        <v>83</v>
      </c>
      <c r="E16" s="39">
        <v>0</v>
      </c>
      <c r="F16" s="39">
        <v>0</v>
      </c>
      <c r="G16" s="56">
        <v>0</v>
      </c>
      <c r="H16" s="56">
        <f>G16-F16</f>
        <v>0</v>
      </c>
      <c r="I16" s="56">
        <v>0</v>
      </c>
      <c r="J16" s="115"/>
    </row>
    <row r="17" spans="1:10" ht="55.5" customHeight="1" x14ac:dyDescent="0.25">
      <c r="A17" s="96"/>
      <c r="B17" s="118"/>
      <c r="C17" s="65"/>
      <c r="D17" s="48" t="s">
        <v>84</v>
      </c>
      <c r="E17" s="41">
        <f>SUM(E13,E14,E15)</f>
        <v>233453.80000000002</v>
      </c>
      <c r="F17" s="42">
        <f>SUM(F13,F14,F15)</f>
        <v>235296.30000000002</v>
      </c>
      <c r="G17" s="42">
        <f>SUM(G13,G14,G15)</f>
        <v>58274.6</v>
      </c>
      <c r="H17" s="42">
        <f>G17-F17</f>
        <v>-177021.7</v>
      </c>
      <c r="I17" s="42">
        <f>(G17/F17)*100</f>
        <v>24.766475290941674</v>
      </c>
      <c r="J17" s="116"/>
    </row>
    <row r="18" spans="1:10" ht="32.25" customHeight="1" x14ac:dyDescent="0.25">
      <c r="A18" s="96"/>
      <c r="B18" s="118"/>
      <c r="C18" s="65" t="s">
        <v>19</v>
      </c>
      <c r="D18" s="47" t="s">
        <v>8</v>
      </c>
      <c r="E18" s="39">
        <v>0</v>
      </c>
      <c r="F18" s="39">
        <v>0</v>
      </c>
      <c r="G18" s="39">
        <v>0</v>
      </c>
      <c r="H18" s="39">
        <f t="shared" ref="H18:H37" si="1">G18-F18</f>
        <v>0</v>
      </c>
      <c r="I18" s="39">
        <v>0</v>
      </c>
      <c r="J18" s="124" t="s">
        <v>116</v>
      </c>
    </row>
    <row r="19" spans="1:10" ht="47.25" customHeight="1" x14ac:dyDescent="0.25">
      <c r="A19" s="96"/>
      <c r="B19" s="118"/>
      <c r="C19" s="65"/>
      <c r="D19" s="47" t="s">
        <v>10</v>
      </c>
      <c r="E19" s="39">
        <v>0</v>
      </c>
      <c r="F19" s="39">
        <v>0</v>
      </c>
      <c r="G19" s="39">
        <v>0</v>
      </c>
      <c r="H19" s="39">
        <f t="shared" si="1"/>
        <v>0</v>
      </c>
      <c r="I19" s="39">
        <v>0</v>
      </c>
      <c r="J19" s="61"/>
    </row>
    <row r="20" spans="1:10" ht="32.25" customHeight="1" x14ac:dyDescent="0.25">
      <c r="A20" s="96"/>
      <c r="B20" s="118"/>
      <c r="C20" s="65"/>
      <c r="D20" s="47" t="s">
        <v>11</v>
      </c>
      <c r="E20" s="39">
        <v>30300</v>
      </c>
      <c r="F20" s="39">
        <v>30300</v>
      </c>
      <c r="G20" s="39">
        <v>6750.1</v>
      </c>
      <c r="H20" s="58">
        <f t="shared" si="1"/>
        <v>-23549.9</v>
      </c>
      <c r="I20" s="39">
        <f t="shared" ref="I20:I25" si="2">(G20/F20)*100</f>
        <v>22.277557755775579</v>
      </c>
      <c r="J20" s="61"/>
    </row>
    <row r="21" spans="1:10" ht="30.75" customHeight="1" x14ac:dyDescent="0.25">
      <c r="A21" s="96"/>
      <c r="B21" s="118"/>
      <c r="C21" s="65"/>
      <c r="D21" s="47" t="s">
        <v>83</v>
      </c>
      <c r="E21" s="39">
        <v>0</v>
      </c>
      <c r="F21" s="39">
        <v>0</v>
      </c>
      <c r="G21" s="39">
        <v>0</v>
      </c>
      <c r="H21" s="39">
        <f t="shared" si="1"/>
        <v>0</v>
      </c>
      <c r="I21" s="39">
        <v>0</v>
      </c>
      <c r="J21" s="61"/>
    </row>
    <row r="22" spans="1:10" ht="22.5" customHeight="1" x14ac:dyDescent="0.25">
      <c r="A22" s="96"/>
      <c r="B22" s="118"/>
      <c r="C22" s="65"/>
      <c r="D22" s="48" t="s">
        <v>13</v>
      </c>
      <c r="E22" s="41">
        <f>SUM(E18,E19,E20)</f>
        <v>30300</v>
      </c>
      <c r="F22" s="41">
        <f>SUM(F18,F19,F20)</f>
        <v>30300</v>
      </c>
      <c r="G22" s="41">
        <f>SUM(G18,G19,G20)</f>
        <v>6750.1</v>
      </c>
      <c r="H22" s="59">
        <f t="shared" si="1"/>
        <v>-23549.9</v>
      </c>
      <c r="I22" s="41">
        <f>(G22/F22)*100</f>
        <v>22.277557755775579</v>
      </c>
      <c r="J22" s="62"/>
    </row>
    <row r="23" spans="1:10" ht="31.5" customHeight="1" x14ac:dyDescent="0.25">
      <c r="A23" s="96"/>
      <c r="B23" s="118"/>
      <c r="C23" s="65" t="s">
        <v>20</v>
      </c>
      <c r="D23" s="47" t="s">
        <v>8</v>
      </c>
      <c r="E23" s="39">
        <v>0</v>
      </c>
      <c r="F23" s="39">
        <v>0</v>
      </c>
      <c r="G23" s="39">
        <v>0</v>
      </c>
      <c r="H23" s="39">
        <f t="shared" si="1"/>
        <v>0</v>
      </c>
      <c r="I23" s="39">
        <v>0</v>
      </c>
      <c r="J23" s="114" t="s">
        <v>117</v>
      </c>
    </row>
    <row r="24" spans="1:10" ht="50.25" customHeight="1" x14ac:dyDescent="0.25">
      <c r="A24" s="96"/>
      <c r="B24" s="118"/>
      <c r="C24" s="65"/>
      <c r="D24" s="47" t="s">
        <v>10</v>
      </c>
      <c r="E24" s="39">
        <v>0</v>
      </c>
      <c r="F24" s="39">
        <v>162.6</v>
      </c>
      <c r="G24" s="39">
        <v>0</v>
      </c>
      <c r="H24" s="39">
        <f t="shared" si="1"/>
        <v>-162.6</v>
      </c>
      <c r="I24" s="39">
        <v>0</v>
      </c>
      <c r="J24" s="115"/>
    </row>
    <row r="25" spans="1:10" ht="23.25" customHeight="1" x14ac:dyDescent="0.25">
      <c r="A25" s="96"/>
      <c r="B25" s="118"/>
      <c r="C25" s="65"/>
      <c r="D25" s="47" t="s">
        <v>11</v>
      </c>
      <c r="E25" s="39">
        <v>99800</v>
      </c>
      <c r="F25" s="39">
        <v>99800</v>
      </c>
      <c r="G25" s="39">
        <v>18366.099999999999</v>
      </c>
      <c r="H25" s="39">
        <f t="shared" si="1"/>
        <v>-81433.899999999994</v>
      </c>
      <c r="I25" s="39">
        <f t="shared" si="2"/>
        <v>18.402905811623246</v>
      </c>
      <c r="J25" s="115"/>
    </row>
    <row r="26" spans="1:10" ht="39.75" customHeight="1" x14ac:dyDescent="0.25">
      <c r="A26" s="96"/>
      <c r="B26" s="118"/>
      <c r="C26" s="65"/>
      <c r="D26" s="47" t="s">
        <v>83</v>
      </c>
      <c r="E26" s="39">
        <v>0</v>
      </c>
      <c r="F26" s="39">
        <v>0</v>
      </c>
      <c r="G26" s="39">
        <v>0</v>
      </c>
      <c r="H26" s="39">
        <f t="shared" si="1"/>
        <v>0</v>
      </c>
      <c r="I26" s="39">
        <v>0</v>
      </c>
      <c r="J26" s="115"/>
    </row>
    <row r="27" spans="1:10" ht="74.25" customHeight="1" x14ac:dyDescent="0.25">
      <c r="A27" s="97"/>
      <c r="B27" s="119"/>
      <c r="C27" s="65"/>
      <c r="D27" s="48" t="s">
        <v>13</v>
      </c>
      <c r="E27" s="41">
        <f>SUM(E23,E24,E25)</f>
        <v>99800</v>
      </c>
      <c r="F27" s="41">
        <f>SUM(F23,F24,F25)</f>
        <v>99962.6</v>
      </c>
      <c r="G27" s="41">
        <f>SUM(G23,G24,G25)</f>
        <v>18366.099999999999</v>
      </c>
      <c r="H27" s="41">
        <f t="shared" si="1"/>
        <v>-81596.5</v>
      </c>
      <c r="I27" s="41">
        <f>(G27/F27)*100</f>
        <v>18.372971491337758</v>
      </c>
      <c r="J27" s="116"/>
    </row>
    <row r="28" spans="1:10" ht="32.25" customHeight="1" x14ac:dyDescent="0.25">
      <c r="A28" s="95" t="s">
        <v>37</v>
      </c>
      <c r="B28" s="98" t="s">
        <v>36</v>
      </c>
      <c r="C28" s="98" t="s">
        <v>34</v>
      </c>
      <c r="D28" s="47" t="s">
        <v>8</v>
      </c>
      <c r="E28" s="39">
        <v>0</v>
      </c>
      <c r="F28" s="39">
        <v>0</v>
      </c>
      <c r="G28" s="39">
        <v>0</v>
      </c>
      <c r="H28" s="39">
        <f t="shared" si="1"/>
        <v>0</v>
      </c>
      <c r="I28" s="39">
        <v>0</v>
      </c>
      <c r="J28" s="98" t="s">
        <v>96</v>
      </c>
    </row>
    <row r="29" spans="1:10" ht="48.75" customHeight="1" x14ac:dyDescent="0.25">
      <c r="A29" s="96"/>
      <c r="B29" s="96"/>
      <c r="C29" s="96"/>
      <c r="D29" s="47" t="s">
        <v>10</v>
      </c>
      <c r="E29" s="39">
        <v>0</v>
      </c>
      <c r="F29" s="39">
        <v>0</v>
      </c>
      <c r="G29" s="39">
        <v>0</v>
      </c>
      <c r="H29" s="39">
        <f>G29-F29</f>
        <v>0</v>
      </c>
      <c r="I29" s="39">
        <v>0</v>
      </c>
      <c r="J29" s="96"/>
    </row>
    <row r="30" spans="1:10" ht="21.75" customHeight="1" x14ac:dyDescent="0.25">
      <c r="A30" s="96"/>
      <c r="B30" s="96"/>
      <c r="C30" s="96"/>
      <c r="D30" s="47" t="s">
        <v>11</v>
      </c>
      <c r="E30" s="39">
        <v>0</v>
      </c>
      <c r="F30" s="39">
        <v>0</v>
      </c>
      <c r="G30" s="39">
        <v>0</v>
      </c>
      <c r="H30" s="39">
        <f t="shared" si="1"/>
        <v>0</v>
      </c>
      <c r="I30" s="39">
        <v>0</v>
      </c>
      <c r="J30" s="96"/>
    </row>
    <row r="31" spans="1:10" ht="36" customHeight="1" x14ac:dyDescent="0.25">
      <c r="A31" s="96"/>
      <c r="B31" s="96"/>
      <c r="C31" s="96"/>
      <c r="D31" s="47" t="s">
        <v>83</v>
      </c>
      <c r="E31" s="39">
        <v>0</v>
      </c>
      <c r="F31" s="39">
        <v>0</v>
      </c>
      <c r="G31" s="39">
        <v>0</v>
      </c>
      <c r="H31" s="39">
        <f t="shared" si="1"/>
        <v>0</v>
      </c>
      <c r="I31" s="39">
        <v>0</v>
      </c>
      <c r="J31" s="96"/>
    </row>
    <row r="32" spans="1:10" ht="23.25" customHeight="1" x14ac:dyDescent="0.25">
      <c r="A32" s="97"/>
      <c r="B32" s="97"/>
      <c r="C32" s="97"/>
      <c r="D32" s="48" t="s">
        <v>13</v>
      </c>
      <c r="E32" s="41">
        <f>E29</f>
        <v>0</v>
      </c>
      <c r="F32" s="41">
        <f>F29</f>
        <v>0</v>
      </c>
      <c r="G32" s="41">
        <f>G29</f>
        <v>0</v>
      </c>
      <c r="H32" s="41">
        <f t="shared" si="1"/>
        <v>0</v>
      </c>
      <c r="I32" s="41">
        <v>0</v>
      </c>
      <c r="J32" s="97"/>
    </row>
    <row r="33" spans="1:13" ht="36" customHeight="1" x14ac:dyDescent="0.25">
      <c r="A33" s="80" t="s">
        <v>42</v>
      </c>
      <c r="B33" s="81"/>
      <c r="C33" s="82"/>
      <c r="D33" s="48" t="s">
        <v>8</v>
      </c>
      <c r="E33" s="41">
        <f>E13+E18+E23</f>
        <v>11007.3</v>
      </c>
      <c r="F33" s="41">
        <f>F13+F18+F23</f>
        <v>11007.3</v>
      </c>
      <c r="G33" s="41">
        <f>G13+G18+G23</f>
        <v>2751.8</v>
      </c>
      <c r="H33" s="41">
        <f t="shared" si="1"/>
        <v>-8255.5</v>
      </c>
      <c r="I33" s="41">
        <f t="shared" si="0"/>
        <v>24.999772877999149</v>
      </c>
      <c r="J33" s="47" t="s">
        <v>9</v>
      </c>
    </row>
    <row r="34" spans="1:13" ht="47.25" x14ac:dyDescent="0.25">
      <c r="A34" s="83"/>
      <c r="B34" s="84"/>
      <c r="C34" s="85"/>
      <c r="D34" s="48" t="s">
        <v>10</v>
      </c>
      <c r="E34" s="41">
        <f>E14+E19+E24+E29</f>
        <v>2728.4</v>
      </c>
      <c r="F34" s="41">
        <f>F14+F19+F24+F29</f>
        <v>4733.5</v>
      </c>
      <c r="G34" s="41">
        <f>G14+G19+G24+G29</f>
        <v>454.9</v>
      </c>
      <c r="H34" s="41">
        <f t="shared" si="1"/>
        <v>-4278.6000000000004</v>
      </c>
      <c r="I34" s="41">
        <f t="shared" si="0"/>
        <v>9.6102249920777432</v>
      </c>
      <c r="J34" s="47" t="s">
        <v>9</v>
      </c>
      <c r="L34" s="14"/>
      <c r="M34" s="14"/>
    </row>
    <row r="35" spans="1:13" ht="15.75" x14ac:dyDescent="0.25">
      <c r="A35" s="83"/>
      <c r="B35" s="84"/>
      <c r="C35" s="85"/>
      <c r="D35" s="48" t="s">
        <v>11</v>
      </c>
      <c r="E35" s="41">
        <f>E15+E20+E25</f>
        <v>349818.1</v>
      </c>
      <c r="F35" s="41">
        <f>F15+F20+F25</f>
        <v>349818.1</v>
      </c>
      <c r="G35" s="41">
        <f>G15+G20+G25</f>
        <v>80184.100000000006</v>
      </c>
      <c r="H35" s="41">
        <f t="shared" si="1"/>
        <v>-269634</v>
      </c>
      <c r="I35" s="41">
        <f t="shared" si="0"/>
        <v>22.921655568994289</v>
      </c>
      <c r="J35" s="47" t="s">
        <v>9</v>
      </c>
      <c r="L35" s="15"/>
      <c r="M35" s="15"/>
    </row>
    <row r="36" spans="1:13" ht="31.5" x14ac:dyDescent="0.25">
      <c r="A36" s="83"/>
      <c r="B36" s="84"/>
      <c r="C36" s="85"/>
      <c r="D36" s="48" t="s">
        <v>83</v>
      </c>
      <c r="E36" s="41">
        <f>SUM(E16,E21,E26)</f>
        <v>0</v>
      </c>
      <c r="F36" s="41">
        <f>SUM(F16,F21,F26)</f>
        <v>0</v>
      </c>
      <c r="G36" s="41">
        <f>SUM(G16,G26,G21)</f>
        <v>0</v>
      </c>
      <c r="H36" s="41">
        <f>G36-F36</f>
        <v>0</v>
      </c>
      <c r="I36" s="41">
        <v>0</v>
      </c>
      <c r="J36" s="47" t="s">
        <v>9</v>
      </c>
      <c r="L36" s="15"/>
      <c r="M36" s="15"/>
    </row>
    <row r="37" spans="1:13" ht="20.25" customHeight="1" x14ac:dyDescent="0.25">
      <c r="A37" s="86"/>
      <c r="B37" s="87"/>
      <c r="C37" s="88"/>
      <c r="D37" s="48" t="s">
        <v>13</v>
      </c>
      <c r="E37" s="41">
        <f>SUM(E33,E34,E35)</f>
        <v>363553.8</v>
      </c>
      <c r="F37" s="41">
        <f>SUM(F33,F34,F35)</f>
        <v>365558.89999999997</v>
      </c>
      <c r="G37" s="42">
        <f>SUM(G33,G34,G35,G36)</f>
        <v>83390.8</v>
      </c>
      <c r="H37" s="41">
        <f t="shared" si="1"/>
        <v>-282168.09999999998</v>
      </c>
      <c r="I37" s="41">
        <f>(G37/F37)*100</f>
        <v>22.811864244038379</v>
      </c>
      <c r="J37" s="47" t="s">
        <v>9</v>
      </c>
      <c r="L37" s="15"/>
      <c r="M37" s="15"/>
    </row>
    <row r="38" spans="1:13" ht="18.75" customHeight="1" x14ac:dyDescent="0.25">
      <c r="A38" s="111" t="s">
        <v>47</v>
      </c>
      <c r="B38" s="111"/>
      <c r="C38" s="111"/>
      <c r="D38" s="111"/>
      <c r="E38" s="111"/>
      <c r="F38" s="111"/>
      <c r="G38" s="111"/>
      <c r="H38" s="111"/>
      <c r="I38" s="111"/>
      <c r="J38" s="111"/>
      <c r="L38" s="15"/>
      <c r="M38" s="15"/>
    </row>
    <row r="39" spans="1:13" ht="32.25" customHeight="1" x14ac:dyDescent="0.25">
      <c r="A39" s="95" t="s">
        <v>40</v>
      </c>
      <c r="B39" s="98" t="s">
        <v>101</v>
      </c>
      <c r="C39" s="98" t="s">
        <v>41</v>
      </c>
      <c r="D39" s="47" t="s">
        <v>8</v>
      </c>
      <c r="E39" s="50">
        <v>0</v>
      </c>
      <c r="F39" s="50">
        <v>0</v>
      </c>
      <c r="G39" s="50">
        <v>0</v>
      </c>
      <c r="H39" s="51">
        <v>0</v>
      </c>
      <c r="I39" s="51">
        <v>0</v>
      </c>
      <c r="J39" s="60" t="s">
        <v>107</v>
      </c>
      <c r="L39" s="15"/>
      <c r="M39" s="15"/>
    </row>
    <row r="40" spans="1:13" ht="48" customHeight="1" x14ac:dyDescent="0.25">
      <c r="A40" s="99"/>
      <c r="B40" s="96"/>
      <c r="C40" s="96"/>
      <c r="D40" s="47" t="s">
        <v>10</v>
      </c>
      <c r="E40" s="50">
        <v>0</v>
      </c>
      <c r="F40" s="50">
        <v>0</v>
      </c>
      <c r="G40" s="50">
        <v>0</v>
      </c>
      <c r="H40" s="51">
        <v>0</v>
      </c>
      <c r="I40" s="39">
        <v>0</v>
      </c>
      <c r="J40" s="61"/>
      <c r="L40" s="15"/>
      <c r="M40" s="15"/>
    </row>
    <row r="41" spans="1:13" ht="30.75" customHeight="1" x14ac:dyDescent="0.25">
      <c r="A41" s="99"/>
      <c r="B41" s="96"/>
      <c r="C41" s="96"/>
      <c r="D41" s="47" t="s">
        <v>11</v>
      </c>
      <c r="E41" s="50">
        <v>1000</v>
      </c>
      <c r="F41" s="50">
        <v>1000</v>
      </c>
      <c r="G41" s="50">
        <v>0</v>
      </c>
      <c r="H41" s="52">
        <v>0</v>
      </c>
      <c r="I41" s="39">
        <f>(G41/F41)*100</f>
        <v>0</v>
      </c>
      <c r="J41" s="61"/>
      <c r="L41" s="15"/>
      <c r="M41" s="15"/>
    </row>
    <row r="42" spans="1:13" ht="37.5" customHeight="1" x14ac:dyDescent="0.25">
      <c r="A42" s="99"/>
      <c r="B42" s="96"/>
      <c r="C42" s="96"/>
      <c r="D42" s="47" t="s">
        <v>83</v>
      </c>
      <c r="E42" s="39">
        <v>0</v>
      </c>
      <c r="F42" s="39">
        <v>0</v>
      </c>
      <c r="G42" s="39">
        <v>0</v>
      </c>
      <c r="H42" s="52">
        <v>0</v>
      </c>
      <c r="I42" s="39">
        <v>0</v>
      </c>
      <c r="J42" s="61"/>
      <c r="L42" s="15"/>
      <c r="M42" s="15"/>
    </row>
    <row r="43" spans="1:13" ht="18" customHeight="1" x14ac:dyDescent="0.25">
      <c r="A43" s="100"/>
      <c r="B43" s="97"/>
      <c r="C43" s="97"/>
      <c r="D43" s="48" t="s">
        <v>13</v>
      </c>
      <c r="E43" s="41">
        <f>E39+E40+E41+E42</f>
        <v>1000</v>
      </c>
      <c r="F43" s="41">
        <f>F39+F40+F41+F42</f>
        <v>1000</v>
      </c>
      <c r="G43" s="41">
        <f>G39+G40+G41+G42</f>
        <v>0</v>
      </c>
      <c r="H43" s="53">
        <f>H39+H40+H41+H42</f>
        <v>0</v>
      </c>
      <c r="I43" s="39">
        <f>(G43/F43)*100</f>
        <v>0</v>
      </c>
      <c r="J43" s="62"/>
      <c r="L43" s="15"/>
      <c r="M43" s="15"/>
    </row>
    <row r="44" spans="1:13" ht="37.5" customHeight="1" x14ac:dyDescent="0.25">
      <c r="A44" s="104" t="s">
        <v>61</v>
      </c>
      <c r="B44" s="65" t="s">
        <v>104</v>
      </c>
      <c r="C44" s="65" t="s">
        <v>41</v>
      </c>
      <c r="D44" s="47" t="s">
        <v>8</v>
      </c>
      <c r="E44" s="39">
        <v>0</v>
      </c>
      <c r="F44" s="39">
        <v>0</v>
      </c>
      <c r="G44" s="39">
        <v>0</v>
      </c>
      <c r="H44" s="39">
        <f>G44-F44</f>
        <v>0</v>
      </c>
      <c r="I44" s="39">
        <f>H44-G44</f>
        <v>0</v>
      </c>
      <c r="J44" s="98" t="s">
        <v>95</v>
      </c>
    </row>
    <row r="45" spans="1:13" ht="53.25" customHeight="1" x14ac:dyDescent="0.25">
      <c r="A45" s="104"/>
      <c r="B45" s="65"/>
      <c r="C45" s="65"/>
      <c r="D45" s="47" t="s">
        <v>10</v>
      </c>
      <c r="E45" s="39">
        <v>0</v>
      </c>
      <c r="F45" s="39">
        <v>0</v>
      </c>
      <c r="G45" s="39">
        <v>0</v>
      </c>
      <c r="H45" s="39">
        <f>G45-F45</f>
        <v>0</v>
      </c>
      <c r="I45" s="39">
        <v>0</v>
      </c>
      <c r="J45" s="96"/>
    </row>
    <row r="46" spans="1:13" ht="27.75" customHeight="1" x14ac:dyDescent="0.25">
      <c r="A46" s="104"/>
      <c r="B46" s="65"/>
      <c r="C46" s="65"/>
      <c r="D46" s="47" t="s">
        <v>11</v>
      </c>
      <c r="E46" s="39">
        <v>0</v>
      </c>
      <c r="F46" s="39">
        <v>0</v>
      </c>
      <c r="G46" s="39">
        <v>0</v>
      </c>
      <c r="H46" s="39">
        <f>G46-F46</f>
        <v>0</v>
      </c>
      <c r="I46" s="39">
        <v>0</v>
      </c>
      <c r="J46" s="96"/>
    </row>
    <row r="47" spans="1:13" ht="42" customHeight="1" x14ac:dyDescent="0.25">
      <c r="A47" s="104"/>
      <c r="B47" s="65"/>
      <c r="C47" s="65"/>
      <c r="D47" s="47" t="s">
        <v>83</v>
      </c>
      <c r="E47" s="39">
        <v>0</v>
      </c>
      <c r="F47" s="39">
        <v>0</v>
      </c>
      <c r="G47" s="39">
        <v>0</v>
      </c>
      <c r="H47" s="39">
        <f t="shared" ref="H47:I78" si="3">G47-F47</f>
        <v>0</v>
      </c>
      <c r="I47" s="39">
        <f t="shared" si="3"/>
        <v>0</v>
      </c>
      <c r="J47" s="96"/>
    </row>
    <row r="48" spans="1:13" ht="21" customHeight="1" x14ac:dyDescent="0.25">
      <c r="A48" s="104"/>
      <c r="B48" s="65"/>
      <c r="C48" s="65"/>
      <c r="D48" s="48" t="s">
        <v>13</v>
      </c>
      <c r="E48" s="41">
        <f>SUM(E44,E45,E46,E47)</f>
        <v>0</v>
      </c>
      <c r="F48" s="41">
        <f>SUM(F44,F45,F46,F47)</f>
        <v>0</v>
      </c>
      <c r="G48" s="41">
        <f>G44+G45+G46+G47</f>
        <v>0</v>
      </c>
      <c r="H48" s="41">
        <f t="shared" si="3"/>
        <v>0</v>
      </c>
      <c r="I48" s="41">
        <v>0</v>
      </c>
      <c r="J48" s="97"/>
    </row>
    <row r="49" spans="1:18" ht="34.5" customHeight="1" x14ac:dyDescent="0.25">
      <c r="A49" s="95" t="s">
        <v>62</v>
      </c>
      <c r="B49" s="98" t="s">
        <v>63</v>
      </c>
      <c r="C49" s="98" t="s">
        <v>41</v>
      </c>
      <c r="D49" s="47" t="s">
        <v>8</v>
      </c>
      <c r="E49" s="39">
        <v>0</v>
      </c>
      <c r="F49" s="39">
        <v>0</v>
      </c>
      <c r="G49" s="39">
        <v>0</v>
      </c>
      <c r="H49" s="39">
        <f t="shared" si="3"/>
        <v>0</v>
      </c>
      <c r="I49" s="39">
        <f t="shared" si="3"/>
        <v>0</v>
      </c>
      <c r="J49" s="98" t="s">
        <v>95</v>
      </c>
      <c r="R49" s="11" t="s">
        <v>85</v>
      </c>
    </row>
    <row r="50" spans="1:18" ht="48" customHeight="1" x14ac:dyDescent="0.25">
      <c r="A50" s="99"/>
      <c r="B50" s="96"/>
      <c r="C50" s="96"/>
      <c r="D50" s="47" t="s">
        <v>10</v>
      </c>
      <c r="E50" s="39">
        <v>0</v>
      </c>
      <c r="F50" s="39">
        <v>0</v>
      </c>
      <c r="G50" s="39">
        <v>0</v>
      </c>
      <c r="H50" s="39">
        <f t="shared" si="3"/>
        <v>0</v>
      </c>
      <c r="I50" s="39">
        <v>0</v>
      </c>
      <c r="J50" s="96"/>
    </row>
    <row r="51" spans="1:18" ht="22.5" customHeight="1" x14ac:dyDescent="0.25">
      <c r="A51" s="99"/>
      <c r="B51" s="96"/>
      <c r="C51" s="96"/>
      <c r="D51" s="47" t="s">
        <v>11</v>
      </c>
      <c r="E51" s="39">
        <v>0</v>
      </c>
      <c r="F51" s="39">
        <v>0</v>
      </c>
      <c r="G51" s="39">
        <v>0</v>
      </c>
      <c r="H51" s="39">
        <f t="shared" si="3"/>
        <v>0</v>
      </c>
      <c r="I51" s="39">
        <v>0</v>
      </c>
      <c r="J51" s="96"/>
    </row>
    <row r="52" spans="1:18" ht="44.25" customHeight="1" x14ac:dyDescent="0.25">
      <c r="A52" s="99"/>
      <c r="B52" s="96"/>
      <c r="C52" s="96"/>
      <c r="D52" s="47" t="s">
        <v>83</v>
      </c>
      <c r="E52" s="39">
        <v>0</v>
      </c>
      <c r="F52" s="41">
        <v>0</v>
      </c>
      <c r="G52" s="39">
        <v>0</v>
      </c>
      <c r="H52" s="39">
        <f t="shared" si="3"/>
        <v>0</v>
      </c>
      <c r="I52" s="39">
        <f t="shared" si="3"/>
        <v>0</v>
      </c>
      <c r="J52" s="96"/>
    </row>
    <row r="53" spans="1:18" ht="19.5" customHeight="1" x14ac:dyDescent="0.25">
      <c r="A53" s="100"/>
      <c r="B53" s="97"/>
      <c r="C53" s="97"/>
      <c r="D53" s="48" t="s">
        <v>13</v>
      </c>
      <c r="E53" s="41">
        <f>SUM(E49,E50,E51,E52)</f>
        <v>0</v>
      </c>
      <c r="F53" s="41">
        <f>SUM(F49,F50,F51,F52)</f>
        <v>0</v>
      </c>
      <c r="G53" s="41">
        <f>SUM(G49,G50,G51,G52)</f>
        <v>0</v>
      </c>
      <c r="H53" s="41">
        <f t="shared" si="3"/>
        <v>0</v>
      </c>
      <c r="I53" s="41">
        <v>0</v>
      </c>
      <c r="J53" s="97"/>
    </row>
    <row r="54" spans="1:18" ht="31.5" customHeight="1" x14ac:dyDescent="0.25">
      <c r="A54" s="95" t="s">
        <v>64</v>
      </c>
      <c r="B54" s="98" t="s">
        <v>66</v>
      </c>
      <c r="C54" s="98" t="s">
        <v>41</v>
      </c>
      <c r="D54" s="47" t="s">
        <v>8</v>
      </c>
      <c r="E54" s="39">
        <v>0</v>
      </c>
      <c r="F54" s="39">
        <v>0</v>
      </c>
      <c r="G54" s="39">
        <v>0</v>
      </c>
      <c r="H54" s="39">
        <f t="shared" ref="H54:H63" si="4">G54-F54</f>
        <v>0</v>
      </c>
      <c r="I54" s="39">
        <f t="shared" ref="I54" si="5">H54-G54</f>
        <v>0</v>
      </c>
      <c r="J54" s="60" t="s">
        <v>110</v>
      </c>
      <c r="N54" s="11" t="s">
        <v>75</v>
      </c>
    </row>
    <row r="55" spans="1:18" ht="48.75" customHeight="1" x14ac:dyDescent="0.25">
      <c r="A55" s="99"/>
      <c r="B55" s="96"/>
      <c r="C55" s="96"/>
      <c r="D55" s="47" t="s">
        <v>10</v>
      </c>
      <c r="E55" s="39">
        <v>291.7</v>
      </c>
      <c r="F55" s="39">
        <v>291.7</v>
      </c>
      <c r="G55" s="39">
        <v>0</v>
      </c>
      <c r="H55" s="39">
        <f t="shared" si="4"/>
        <v>-291.7</v>
      </c>
      <c r="I55" s="39">
        <f t="shared" ref="I55:I56" si="6">(G55/F55)*100</f>
        <v>0</v>
      </c>
      <c r="J55" s="61"/>
    </row>
    <row r="56" spans="1:18" ht="24.75" customHeight="1" x14ac:dyDescent="0.25">
      <c r="A56" s="99"/>
      <c r="B56" s="96"/>
      <c r="C56" s="96"/>
      <c r="D56" s="47" t="s">
        <v>11</v>
      </c>
      <c r="E56" s="39">
        <v>15.4</v>
      </c>
      <c r="F56" s="39">
        <v>15.4</v>
      </c>
      <c r="G56" s="39">
        <v>0</v>
      </c>
      <c r="H56" s="39">
        <f t="shared" si="4"/>
        <v>-15.4</v>
      </c>
      <c r="I56" s="39">
        <f t="shared" si="6"/>
        <v>0</v>
      </c>
      <c r="J56" s="61"/>
    </row>
    <row r="57" spans="1:18" ht="37.5" customHeight="1" x14ac:dyDescent="0.25">
      <c r="A57" s="99"/>
      <c r="B57" s="96"/>
      <c r="C57" s="96"/>
      <c r="D57" s="47" t="s">
        <v>83</v>
      </c>
      <c r="E57" s="39">
        <v>0</v>
      </c>
      <c r="F57" s="41">
        <v>0</v>
      </c>
      <c r="G57" s="39">
        <v>0</v>
      </c>
      <c r="H57" s="39">
        <f t="shared" si="4"/>
        <v>0</v>
      </c>
      <c r="I57" s="39">
        <f t="shared" ref="I57" si="7">H57-G57</f>
        <v>0</v>
      </c>
      <c r="J57" s="61"/>
    </row>
    <row r="58" spans="1:18" ht="18" customHeight="1" x14ac:dyDescent="0.25">
      <c r="A58" s="100"/>
      <c r="B58" s="97"/>
      <c r="C58" s="97"/>
      <c r="D58" s="48" t="s">
        <v>13</v>
      </c>
      <c r="E58" s="41">
        <f>SUM(E54,E55,E56,E57)</f>
        <v>307.09999999999997</v>
      </c>
      <c r="F58" s="41">
        <f>SUM(F54,F55,F56,F57)</f>
        <v>307.09999999999997</v>
      </c>
      <c r="G58" s="41">
        <f>SUM(G54,G55,G56,G57)</f>
        <v>0</v>
      </c>
      <c r="H58" s="41">
        <f t="shared" si="4"/>
        <v>-307.09999999999997</v>
      </c>
      <c r="I58" s="39">
        <f t="shared" ref="I58" si="8">(G58/F58)*100</f>
        <v>0</v>
      </c>
      <c r="J58" s="62"/>
    </row>
    <row r="59" spans="1:18" ht="31.5" customHeight="1" x14ac:dyDescent="0.25">
      <c r="A59" s="95" t="s">
        <v>65</v>
      </c>
      <c r="B59" s="98" t="s">
        <v>67</v>
      </c>
      <c r="C59" s="98" t="s">
        <v>41</v>
      </c>
      <c r="D59" s="47" t="s">
        <v>8</v>
      </c>
      <c r="E59" s="39">
        <v>0</v>
      </c>
      <c r="F59" s="39">
        <v>0</v>
      </c>
      <c r="G59" s="39">
        <v>0</v>
      </c>
      <c r="H59" s="39">
        <f t="shared" si="4"/>
        <v>0</v>
      </c>
      <c r="I59" s="39">
        <f t="shared" ref="I59" si="9">H59-G59</f>
        <v>0</v>
      </c>
      <c r="J59" s="60" t="s">
        <v>111</v>
      </c>
    </row>
    <row r="60" spans="1:18" ht="51.75" customHeight="1" x14ac:dyDescent="0.25">
      <c r="A60" s="99"/>
      <c r="B60" s="96"/>
      <c r="C60" s="96"/>
      <c r="D60" s="47" t="s">
        <v>10</v>
      </c>
      <c r="E60" s="39">
        <v>3565.1</v>
      </c>
      <c r="F60" s="39">
        <v>3565.1</v>
      </c>
      <c r="G60" s="39">
        <v>0</v>
      </c>
      <c r="H60" s="39">
        <f t="shared" si="4"/>
        <v>-3565.1</v>
      </c>
      <c r="I60" s="39">
        <f t="shared" ref="I60:I61" si="10">(G60/F60)*100</f>
        <v>0</v>
      </c>
      <c r="J60" s="61"/>
    </row>
    <row r="61" spans="1:18" ht="24" customHeight="1" x14ac:dyDescent="0.25">
      <c r="A61" s="99"/>
      <c r="B61" s="96"/>
      <c r="C61" s="96"/>
      <c r="D61" s="47" t="s">
        <v>11</v>
      </c>
      <c r="E61" s="39">
        <v>187.6</v>
      </c>
      <c r="F61" s="39">
        <v>187.6</v>
      </c>
      <c r="G61" s="39">
        <v>0</v>
      </c>
      <c r="H61" s="39">
        <f t="shared" si="4"/>
        <v>-187.6</v>
      </c>
      <c r="I61" s="39">
        <f t="shared" si="10"/>
        <v>0</v>
      </c>
      <c r="J61" s="61"/>
    </row>
    <row r="62" spans="1:18" ht="36" customHeight="1" x14ac:dyDescent="0.25">
      <c r="A62" s="99"/>
      <c r="B62" s="96"/>
      <c r="C62" s="96"/>
      <c r="D62" s="47" t="s">
        <v>83</v>
      </c>
      <c r="E62" s="39">
        <v>0</v>
      </c>
      <c r="F62" s="41">
        <v>0</v>
      </c>
      <c r="G62" s="39">
        <v>0</v>
      </c>
      <c r="H62" s="39">
        <f t="shared" si="4"/>
        <v>0</v>
      </c>
      <c r="I62" s="39">
        <f t="shared" ref="I62" si="11">H62-G62</f>
        <v>0</v>
      </c>
      <c r="J62" s="61"/>
    </row>
    <row r="63" spans="1:18" ht="15.75" customHeight="1" x14ac:dyDescent="0.25">
      <c r="A63" s="100"/>
      <c r="B63" s="97"/>
      <c r="C63" s="97"/>
      <c r="D63" s="48" t="s">
        <v>13</v>
      </c>
      <c r="E63" s="41">
        <f>SUM(E59,E60,E61,E62)</f>
        <v>3752.7</v>
      </c>
      <c r="F63" s="41">
        <f>SUM(F59,F60,F61,F62)</f>
        <v>3752.7</v>
      </c>
      <c r="G63" s="41">
        <f>SUM(G59,G60,G61,G62)</f>
        <v>0</v>
      </c>
      <c r="H63" s="41">
        <f t="shared" si="4"/>
        <v>-3752.7</v>
      </c>
      <c r="I63" s="41">
        <f t="shared" ref="I63:I76" si="12">(G63/F63)*100</f>
        <v>0</v>
      </c>
      <c r="J63" s="62"/>
    </row>
    <row r="64" spans="1:18" ht="31.5" x14ac:dyDescent="0.25">
      <c r="A64" s="104" t="s">
        <v>102</v>
      </c>
      <c r="B64" s="65" t="s">
        <v>105</v>
      </c>
      <c r="C64" s="65" t="s">
        <v>41</v>
      </c>
      <c r="D64" s="47" t="s">
        <v>8</v>
      </c>
      <c r="E64" s="39">
        <v>0</v>
      </c>
      <c r="F64" s="39">
        <v>0</v>
      </c>
      <c r="G64" s="39">
        <v>0</v>
      </c>
      <c r="H64" s="39">
        <v>0</v>
      </c>
      <c r="I64" s="39">
        <v>0</v>
      </c>
      <c r="J64" s="60" t="s">
        <v>108</v>
      </c>
    </row>
    <row r="65" spans="1:10" ht="47.25" x14ac:dyDescent="0.25">
      <c r="A65" s="104"/>
      <c r="B65" s="65"/>
      <c r="C65" s="65"/>
      <c r="D65" s="47" t="s">
        <v>10</v>
      </c>
      <c r="E65" s="39">
        <v>0</v>
      </c>
      <c r="F65" s="39">
        <v>0</v>
      </c>
      <c r="G65" s="39">
        <v>0</v>
      </c>
      <c r="H65" s="39">
        <v>0</v>
      </c>
      <c r="I65" s="39">
        <v>0</v>
      </c>
      <c r="J65" s="61"/>
    </row>
    <row r="66" spans="1:10" ht="15.75" x14ac:dyDescent="0.25">
      <c r="A66" s="104"/>
      <c r="B66" s="65"/>
      <c r="C66" s="65"/>
      <c r="D66" s="47" t="s">
        <v>11</v>
      </c>
      <c r="E66" s="39">
        <v>500</v>
      </c>
      <c r="F66" s="39">
        <v>500</v>
      </c>
      <c r="G66" s="39">
        <v>0</v>
      </c>
      <c r="H66" s="39">
        <f t="shared" ref="H66" si="13">G66-F66</f>
        <v>-500</v>
      </c>
      <c r="I66" s="39">
        <f t="shared" ref="I66:I73" si="14">(G66/F66)*100</f>
        <v>0</v>
      </c>
      <c r="J66" s="61"/>
    </row>
    <row r="67" spans="1:10" ht="31.5" x14ac:dyDescent="0.25">
      <c r="A67" s="104"/>
      <c r="B67" s="65"/>
      <c r="C67" s="65"/>
      <c r="D67" s="47" t="s">
        <v>83</v>
      </c>
      <c r="E67" s="39">
        <v>0</v>
      </c>
      <c r="F67" s="39">
        <v>0</v>
      </c>
      <c r="G67" s="39">
        <v>0</v>
      </c>
      <c r="H67" s="39">
        <v>0</v>
      </c>
      <c r="I67" s="39">
        <v>0</v>
      </c>
      <c r="J67" s="61"/>
    </row>
    <row r="68" spans="1:10" ht="15.75" x14ac:dyDescent="0.25">
      <c r="A68" s="104"/>
      <c r="B68" s="65"/>
      <c r="C68" s="65"/>
      <c r="D68" s="48" t="s">
        <v>13</v>
      </c>
      <c r="E68" s="41">
        <f>SUM(E64,E65,E66,E67)</f>
        <v>500</v>
      </c>
      <c r="F68" s="41">
        <f>SUM(F64,F65,F66,F67)</f>
        <v>500</v>
      </c>
      <c r="G68" s="41">
        <f>SUM(G64,G65,G66,G67)</f>
        <v>0</v>
      </c>
      <c r="H68" s="41">
        <f t="shared" ref="H68" si="15">G68-F68</f>
        <v>-500</v>
      </c>
      <c r="I68" s="39">
        <f t="shared" si="14"/>
        <v>0</v>
      </c>
      <c r="J68" s="62"/>
    </row>
    <row r="69" spans="1:10" ht="31.5" customHeight="1" x14ac:dyDescent="0.25">
      <c r="A69" s="104" t="s">
        <v>103</v>
      </c>
      <c r="B69" s="65" t="s">
        <v>106</v>
      </c>
      <c r="C69" s="65" t="s">
        <v>41</v>
      </c>
      <c r="D69" s="47" t="s">
        <v>8</v>
      </c>
      <c r="E69" s="39">
        <v>0</v>
      </c>
      <c r="F69" s="39">
        <v>0</v>
      </c>
      <c r="G69" s="39">
        <v>0</v>
      </c>
      <c r="H69" s="39">
        <v>0</v>
      </c>
      <c r="I69" s="39">
        <v>0</v>
      </c>
      <c r="J69" s="60" t="s">
        <v>109</v>
      </c>
    </row>
    <row r="70" spans="1:10" ht="47.25" x14ac:dyDescent="0.25">
      <c r="A70" s="104"/>
      <c r="B70" s="65"/>
      <c r="C70" s="65"/>
      <c r="D70" s="47" t="s">
        <v>10</v>
      </c>
      <c r="E70" s="39">
        <v>0</v>
      </c>
      <c r="F70" s="39">
        <v>0</v>
      </c>
      <c r="G70" s="39">
        <v>0</v>
      </c>
      <c r="H70" s="39">
        <v>0</v>
      </c>
      <c r="I70" s="39">
        <v>0</v>
      </c>
      <c r="J70" s="61"/>
    </row>
    <row r="71" spans="1:10" ht="15.75" x14ac:dyDescent="0.25">
      <c r="A71" s="104"/>
      <c r="B71" s="65"/>
      <c r="C71" s="65"/>
      <c r="D71" s="47" t="s">
        <v>11</v>
      </c>
      <c r="E71" s="39">
        <v>1000</v>
      </c>
      <c r="F71" s="39">
        <v>1000</v>
      </c>
      <c r="G71" s="39">
        <v>0</v>
      </c>
      <c r="H71" s="39">
        <v>0</v>
      </c>
      <c r="I71" s="39">
        <f>(G71/F71)*100</f>
        <v>0</v>
      </c>
      <c r="J71" s="61"/>
    </row>
    <row r="72" spans="1:10" ht="31.5" x14ac:dyDescent="0.25">
      <c r="A72" s="104"/>
      <c r="B72" s="65"/>
      <c r="C72" s="65"/>
      <c r="D72" s="47" t="s">
        <v>83</v>
      </c>
      <c r="E72" s="39">
        <v>0</v>
      </c>
      <c r="F72" s="39">
        <v>0</v>
      </c>
      <c r="G72" s="39">
        <v>0</v>
      </c>
      <c r="H72" s="39">
        <v>0</v>
      </c>
      <c r="I72" s="39">
        <v>0</v>
      </c>
      <c r="J72" s="61"/>
    </row>
    <row r="73" spans="1:10" ht="15.75" x14ac:dyDescent="0.25">
      <c r="A73" s="104"/>
      <c r="B73" s="65"/>
      <c r="C73" s="65"/>
      <c r="D73" s="48" t="s">
        <v>13</v>
      </c>
      <c r="E73" s="41">
        <f>SUM(E69,E70,E71,E72)</f>
        <v>1000</v>
      </c>
      <c r="F73" s="41">
        <f>SUM(F69,F70,F71,F72)</f>
        <v>1000</v>
      </c>
      <c r="G73" s="41">
        <f>SUM(G69,G70,G71,G72)</f>
        <v>0</v>
      </c>
      <c r="H73" s="41">
        <f t="shared" ref="H73" si="16">G73-F73</f>
        <v>-1000</v>
      </c>
      <c r="I73" s="39">
        <f t="shared" si="14"/>
        <v>0</v>
      </c>
      <c r="J73" s="62"/>
    </row>
    <row r="74" spans="1:10" ht="31.5" customHeight="1" x14ac:dyDescent="0.25">
      <c r="A74" s="80" t="s">
        <v>43</v>
      </c>
      <c r="B74" s="81"/>
      <c r="C74" s="82"/>
      <c r="D74" s="48" t="s">
        <v>8</v>
      </c>
      <c r="E74" s="41">
        <f>E44</f>
        <v>0</v>
      </c>
      <c r="F74" s="41">
        <f>F44</f>
        <v>0</v>
      </c>
      <c r="G74" s="41">
        <f>G44</f>
        <v>0</v>
      </c>
      <c r="H74" s="41">
        <f t="shared" si="3"/>
        <v>0</v>
      </c>
      <c r="I74" s="41">
        <v>0</v>
      </c>
      <c r="J74" s="47" t="s">
        <v>9</v>
      </c>
    </row>
    <row r="75" spans="1:10" ht="47.25" x14ac:dyDescent="0.25">
      <c r="A75" s="83"/>
      <c r="B75" s="84"/>
      <c r="C75" s="85"/>
      <c r="D75" s="48" t="s">
        <v>10</v>
      </c>
      <c r="E75" s="41">
        <f>E40+E45+E50+E55+E60</f>
        <v>3856.7999999999997</v>
      </c>
      <c r="F75" s="41">
        <f t="shared" ref="F75:H75" si="17">F40+F45+F50+F55+F60</f>
        <v>3856.7999999999997</v>
      </c>
      <c r="G75" s="41">
        <f>G40+G45+G50+G55+G60</f>
        <v>0</v>
      </c>
      <c r="H75" s="41">
        <f t="shared" si="17"/>
        <v>-3856.7999999999997</v>
      </c>
      <c r="I75" s="41">
        <f t="shared" si="12"/>
        <v>0</v>
      </c>
      <c r="J75" s="47" t="s">
        <v>9</v>
      </c>
    </row>
    <row r="76" spans="1:10" ht="23.25" customHeight="1" x14ac:dyDescent="0.25">
      <c r="A76" s="83"/>
      <c r="B76" s="84"/>
      <c r="C76" s="85"/>
      <c r="D76" s="48" t="s">
        <v>11</v>
      </c>
      <c r="E76" s="41">
        <f>E41+E46+E51+E56+E61+E66+E71</f>
        <v>2703</v>
      </c>
      <c r="F76" s="41">
        <f t="shared" ref="F76" si="18">F41+F46+F51+F56+F61+F66+F71</f>
        <v>2703</v>
      </c>
      <c r="G76" s="41">
        <f>G41+G46+G51+G56+G61+G66+G71</f>
        <v>0</v>
      </c>
      <c r="H76" s="41">
        <f t="shared" ref="H76" si="19">H41+H46+H51+H56+H61</f>
        <v>-203</v>
      </c>
      <c r="I76" s="41">
        <f t="shared" si="12"/>
        <v>0</v>
      </c>
      <c r="J76" s="47" t="s">
        <v>9</v>
      </c>
    </row>
    <row r="77" spans="1:10" ht="31.5" x14ac:dyDescent="0.25">
      <c r="A77" s="83"/>
      <c r="B77" s="84"/>
      <c r="C77" s="85"/>
      <c r="D77" s="48" t="s">
        <v>83</v>
      </c>
      <c r="E77" s="41">
        <f>E47</f>
        <v>0</v>
      </c>
      <c r="F77" s="41">
        <f>F47</f>
        <v>0</v>
      </c>
      <c r="G77" s="41">
        <f>G47</f>
        <v>0</v>
      </c>
      <c r="H77" s="41">
        <f t="shared" si="3"/>
        <v>0</v>
      </c>
      <c r="I77" s="41">
        <v>0</v>
      </c>
      <c r="J77" s="47" t="s">
        <v>9</v>
      </c>
    </row>
    <row r="78" spans="1:10" ht="22.5" customHeight="1" x14ac:dyDescent="0.25">
      <c r="A78" s="86"/>
      <c r="B78" s="87"/>
      <c r="C78" s="88"/>
      <c r="D78" s="48" t="s">
        <v>13</v>
      </c>
      <c r="E78" s="41">
        <f>SUM(E74,E75,E76,E77)</f>
        <v>6559.7999999999993</v>
      </c>
      <c r="F78" s="41">
        <f>SUM(F74,F75,F76,F77)</f>
        <v>6559.7999999999993</v>
      </c>
      <c r="G78" s="41">
        <f>SUM(G74,G75,G76,G77)</f>
        <v>0</v>
      </c>
      <c r="H78" s="41">
        <f t="shared" si="3"/>
        <v>-6559.7999999999993</v>
      </c>
      <c r="I78" s="41">
        <f>(G78/F78)*100</f>
        <v>0</v>
      </c>
      <c r="J78" s="47" t="s">
        <v>9</v>
      </c>
    </row>
    <row r="79" spans="1:10" ht="27.75" customHeight="1" x14ac:dyDescent="0.25">
      <c r="A79" s="111" t="s">
        <v>48</v>
      </c>
      <c r="B79" s="111"/>
      <c r="C79" s="111"/>
      <c r="D79" s="111"/>
      <c r="E79" s="111"/>
      <c r="F79" s="111"/>
      <c r="G79" s="111"/>
      <c r="H79" s="111"/>
      <c r="I79" s="111"/>
      <c r="J79" s="111"/>
    </row>
    <row r="80" spans="1:10" ht="31.5" x14ac:dyDescent="0.25">
      <c r="A80" s="104" t="s">
        <v>45</v>
      </c>
      <c r="B80" s="65" t="s">
        <v>44</v>
      </c>
      <c r="C80" s="65" t="s">
        <v>41</v>
      </c>
      <c r="D80" s="47" t="s">
        <v>8</v>
      </c>
      <c r="E80" s="39">
        <v>0</v>
      </c>
      <c r="F80" s="39">
        <v>0</v>
      </c>
      <c r="G80" s="39">
        <v>0</v>
      </c>
      <c r="H80" s="39">
        <f>G80-F80</f>
        <v>0</v>
      </c>
      <c r="I80" s="39">
        <v>0</v>
      </c>
      <c r="J80" s="60" t="s">
        <v>113</v>
      </c>
    </row>
    <row r="81" spans="1:10" ht="48" customHeight="1" x14ac:dyDescent="0.25">
      <c r="A81" s="104"/>
      <c r="B81" s="65"/>
      <c r="C81" s="65"/>
      <c r="D81" s="47" t="s">
        <v>10</v>
      </c>
      <c r="E81" s="39">
        <v>13556.9</v>
      </c>
      <c r="F81" s="39">
        <v>13556.9</v>
      </c>
      <c r="G81" s="39">
        <v>3252.5</v>
      </c>
      <c r="H81" s="39">
        <f>G81-F81</f>
        <v>-10304.4</v>
      </c>
      <c r="I81" s="39">
        <f>(G81/F81)*100</f>
        <v>23.991472976860493</v>
      </c>
      <c r="J81" s="61"/>
    </row>
    <row r="82" spans="1:10" ht="31.5" customHeight="1" x14ac:dyDescent="0.25">
      <c r="A82" s="104"/>
      <c r="B82" s="65"/>
      <c r="C82" s="65"/>
      <c r="D82" s="47" t="s">
        <v>11</v>
      </c>
      <c r="E82" s="39">
        <v>0</v>
      </c>
      <c r="F82" s="39">
        <v>0</v>
      </c>
      <c r="G82" s="39">
        <v>0</v>
      </c>
      <c r="H82" s="39">
        <f>G82-F82</f>
        <v>0</v>
      </c>
      <c r="I82" s="39">
        <v>0</v>
      </c>
      <c r="J82" s="61"/>
    </row>
    <row r="83" spans="1:10" ht="34.5" customHeight="1" x14ac:dyDescent="0.25">
      <c r="A83" s="104"/>
      <c r="B83" s="65"/>
      <c r="C83" s="65"/>
      <c r="D83" s="47" t="s">
        <v>83</v>
      </c>
      <c r="E83" s="39">
        <v>0</v>
      </c>
      <c r="F83" s="39">
        <v>0</v>
      </c>
      <c r="G83" s="39">
        <v>0</v>
      </c>
      <c r="H83" s="39">
        <f>G83-F83</f>
        <v>0</v>
      </c>
      <c r="I83" s="39">
        <v>0</v>
      </c>
      <c r="J83" s="61"/>
    </row>
    <row r="84" spans="1:10" ht="21.75" customHeight="1" x14ac:dyDescent="0.25">
      <c r="A84" s="104"/>
      <c r="B84" s="65"/>
      <c r="C84" s="65"/>
      <c r="D84" s="48" t="s">
        <v>13</v>
      </c>
      <c r="E84" s="41">
        <f>SUM(E80,E81,E82,E83)</f>
        <v>13556.9</v>
      </c>
      <c r="F84" s="41">
        <f>SUM(F80,F81,F82,F83)</f>
        <v>13556.9</v>
      </c>
      <c r="G84" s="41">
        <f>SUM(G80,G81,G82,G83)</f>
        <v>3252.5</v>
      </c>
      <c r="H84" s="41">
        <f t="shared" ref="H84:H89" si="20">G84-F84</f>
        <v>-10304.4</v>
      </c>
      <c r="I84" s="41">
        <f>G84/F84*100</f>
        <v>23.991472976860493</v>
      </c>
      <c r="J84" s="62"/>
    </row>
    <row r="85" spans="1:10" ht="30" customHeight="1" x14ac:dyDescent="0.25">
      <c r="A85" s="111" t="s">
        <v>49</v>
      </c>
      <c r="B85" s="111"/>
      <c r="C85" s="111"/>
      <c r="D85" s="40" t="s">
        <v>8</v>
      </c>
      <c r="E85" s="41">
        <f t="shared" ref="E85:G88" si="21">E80</f>
        <v>0</v>
      </c>
      <c r="F85" s="41">
        <f t="shared" si="21"/>
        <v>0</v>
      </c>
      <c r="G85" s="41">
        <f t="shared" si="21"/>
        <v>0</v>
      </c>
      <c r="H85" s="41">
        <f>G85-F85</f>
        <v>0</v>
      </c>
      <c r="I85" s="41">
        <v>0</v>
      </c>
      <c r="J85" s="38" t="s">
        <v>9</v>
      </c>
    </row>
    <row r="86" spans="1:10" ht="47.25" customHeight="1" x14ac:dyDescent="0.25">
      <c r="A86" s="111"/>
      <c r="B86" s="111"/>
      <c r="C86" s="111"/>
      <c r="D86" s="40" t="s">
        <v>10</v>
      </c>
      <c r="E86" s="41">
        <f t="shared" si="21"/>
        <v>13556.9</v>
      </c>
      <c r="F86" s="41">
        <f t="shared" si="21"/>
        <v>13556.9</v>
      </c>
      <c r="G86" s="41">
        <f t="shared" si="21"/>
        <v>3252.5</v>
      </c>
      <c r="H86" s="41">
        <f t="shared" si="20"/>
        <v>-10304.4</v>
      </c>
      <c r="I86" s="41">
        <f>(G86/F86)*100</f>
        <v>23.991472976860493</v>
      </c>
      <c r="J86" s="38" t="s">
        <v>9</v>
      </c>
    </row>
    <row r="87" spans="1:10" ht="24.75" customHeight="1" x14ac:dyDescent="0.25">
      <c r="A87" s="111"/>
      <c r="B87" s="111"/>
      <c r="C87" s="111"/>
      <c r="D87" s="40" t="s">
        <v>11</v>
      </c>
      <c r="E87" s="41">
        <f t="shared" si="21"/>
        <v>0</v>
      </c>
      <c r="F87" s="41">
        <f t="shared" si="21"/>
        <v>0</v>
      </c>
      <c r="G87" s="41">
        <f t="shared" si="21"/>
        <v>0</v>
      </c>
      <c r="H87" s="41">
        <f t="shared" si="20"/>
        <v>0</v>
      </c>
      <c r="I87" s="41">
        <v>0</v>
      </c>
      <c r="J87" s="38" t="s">
        <v>9</v>
      </c>
    </row>
    <row r="88" spans="1:10" ht="35.25" customHeight="1" x14ac:dyDescent="0.25">
      <c r="A88" s="111"/>
      <c r="B88" s="111"/>
      <c r="C88" s="111"/>
      <c r="D88" s="40" t="s">
        <v>83</v>
      </c>
      <c r="E88" s="41">
        <f t="shared" si="21"/>
        <v>0</v>
      </c>
      <c r="F88" s="41">
        <f t="shared" si="21"/>
        <v>0</v>
      </c>
      <c r="G88" s="41">
        <f t="shared" si="21"/>
        <v>0</v>
      </c>
      <c r="H88" s="41">
        <f>G88-F88</f>
        <v>0</v>
      </c>
      <c r="I88" s="41">
        <v>0</v>
      </c>
      <c r="J88" s="38" t="s">
        <v>9</v>
      </c>
    </row>
    <row r="89" spans="1:10" ht="18" customHeight="1" x14ac:dyDescent="0.25">
      <c r="A89" s="111"/>
      <c r="B89" s="111"/>
      <c r="C89" s="111"/>
      <c r="D89" s="40" t="s">
        <v>13</v>
      </c>
      <c r="E89" s="41">
        <f>SUM(E85,E86,E87,E88)</f>
        <v>13556.9</v>
      </c>
      <c r="F89" s="41">
        <f>SUM(F85,F86,F87,F88)</f>
        <v>13556.9</v>
      </c>
      <c r="G89" s="41">
        <f>SUM(G85,G86,G87,G88)</f>
        <v>3252.5</v>
      </c>
      <c r="H89" s="41">
        <f t="shared" si="20"/>
        <v>-10304.4</v>
      </c>
      <c r="I89" s="41">
        <f>G89/F89*100</f>
        <v>23.991472976860493</v>
      </c>
      <c r="J89" s="38" t="s">
        <v>9</v>
      </c>
    </row>
    <row r="90" spans="1:10" ht="23.25" customHeight="1" x14ac:dyDescent="0.25">
      <c r="A90" s="111" t="s">
        <v>50</v>
      </c>
      <c r="B90" s="111"/>
      <c r="C90" s="111"/>
      <c r="D90" s="111"/>
      <c r="E90" s="111"/>
      <c r="F90" s="111"/>
      <c r="G90" s="111"/>
      <c r="H90" s="111"/>
      <c r="I90" s="111"/>
      <c r="J90" s="111"/>
    </row>
    <row r="91" spans="1:10" ht="31.5" x14ac:dyDescent="0.25">
      <c r="A91" s="104" t="s">
        <v>52</v>
      </c>
      <c r="B91" s="65" t="s">
        <v>51</v>
      </c>
      <c r="C91" s="65" t="s">
        <v>41</v>
      </c>
      <c r="D91" s="38" t="s">
        <v>8</v>
      </c>
      <c r="E91" s="39">
        <v>0</v>
      </c>
      <c r="F91" s="39">
        <v>0</v>
      </c>
      <c r="G91" s="39">
        <v>0</v>
      </c>
      <c r="H91" s="39">
        <f t="shared" ref="H91:H100" si="22">G91-F91</f>
        <v>0</v>
      </c>
      <c r="I91" s="39">
        <v>0</v>
      </c>
      <c r="J91" s="98" t="s">
        <v>97</v>
      </c>
    </row>
    <row r="92" spans="1:10" ht="48" customHeight="1" x14ac:dyDescent="0.25">
      <c r="A92" s="104"/>
      <c r="B92" s="65"/>
      <c r="C92" s="65"/>
      <c r="D92" s="38" t="s">
        <v>10</v>
      </c>
      <c r="E92" s="39">
        <v>0</v>
      </c>
      <c r="F92" s="39">
        <v>0</v>
      </c>
      <c r="G92" s="39">
        <v>0</v>
      </c>
      <c r="H92" s="39">
        <f>G92-F92</f>
        <v>0</v>
      </c>
      <c r="I92" s="39">
        <v>0</v>
      </c>
      <c r="J92" s="112"/>
    </row>
    <row r="93" spans="1:10" ht="17.25" customHeight="1" x14ac:dyDescent="0.25">
      <c r="A93" s="104"/>
      <c r="B93" s="65"/>
      <c r="C93" s="65"/>
      <c r="D93" s="38" t="s">
        <v>11</v>
      </c>
      <c r="E93" s="39">
        <v>0</v>
      </c>
      <c r="F93" s="39">
        <v>0</v>
      </c>
      <c r="G93" s="39">
        <v>0</v>
      </c>
      <c r="H93" s="39">
        <f t="shared" si="22"/>
        <v>0</v>
      </c>
      <c r="I93" s="39">
        <v>0</v>
      </c>
      <c r="J93" s="112"/>
    </row>
    <row r="94" spans="1:10" ht="28.5" customHeight="1" x14ac:dyDescent="0.25">
      <c r="A94" s="104"/>
      <c r="B94" s="65"/>
      <c r="C94" s="65"/>
      <c r="D94" s="38" t="s">
        <v>83</v>
      </c>
      <c r="E94" s="39">
        <v>0</v>
      </c>
      <c r="F94" s="39">
        <v>0</v>
      </c>
      <c r="G94" s="39">
        <v>0</v>
      </c>
      <c r="H94" s="39">
        <f t="shared" si="22"/>
        <v>0</v>
      </c>
      <c r="I94" s="39">
        <v>0</v>
      </c>
      <c r="J94" s="112"/>
    </row>
    <row r="95" spans="1:10" ht="19.5" customHeight="1" x14ac:dyDescent="0.25">
      <c r="A95" s="104"/>
      <c r="B95" s="65"/>
      <c r="C95" s="65"/>
      <c r="D95" s="40" t="s">
        <v>13</v>
      </c>
      <c r="E95" s="41">
        <f>SUM(E91,E92,E93,E94)</f>
        <v>0</v>
      </c>
      <c r="F95" s="41">
        <f>SUM(F91,F92,F93,F94)</f>
        <v>0</v>
      </c>
      <c r="G95" s="41">
        <f>SUM(G91,G92,G93,G94)</f>
        <v>0</v>
      </c>
      <c r="H95" s="41">
        <f t="shared" si="22"/>
        <v>0</v>
      </c>
      <c r="I95" s="41">
        <v>0</v>
      </c>
      <c r="J95" s="113"/>
    </row>
    <row r="96" spans="1:10" ht="30.75" customHeight="1" x14ac:dyDescent="0.25">
      <c r="A96" s="111" t="s">
        <v>53</v>
      </c>
      <c r="B96" s="111"/>
      <c r="C96" s="111"/>
      <c r="D96" s="40" t="s">
        <v>8</v>
      </c>
      <c r="E96" s="41">
        <v>0</v>
      </c>
      <c r="F96" s="41">
        <v>0</v>
      </c>
      <c r="G96" s="41">
        <v>0</v>
      </c>
      <c r="H96" s="41">
        <f t="shared" si="22"/>
        <v>0</v>
      </c>
      <c r="I96" s="41">
        <f t="shared" ref="I96:I97" si="23">I91</f>
        <v>0</v>
      </c>
      <c r="J96" s="38" t="s">
        <v>9</v>
      </c>
    </row>
    <row r="97" spans="1:14" ht="46.5" customHeight="1" x14ac:dyDescent="0.25">
      <c r="A97" s="111"/>
      <c r="B97" s="111"/>
      <c r="C97" s="111"/>
      <c r="D97" s="40" t="s">
        <v>10</v>
      </c>
      <c r="E97" s="41">
        <f>E92</f>
        <v>0</v>
      </c>
      <c r="F97" s="41">
        <f t="shared" ref="F97" si="24">F92</f>
        <v>0</v>
      </c>
      <c r="G97" s="41">
        <f>G92</f>
        <v>0</v>
      </c>
      <c r="H97" s="41">
        <f>G97-F97</f>
        <v>0</v>
      </c>
      <c r="I97" s="41">
        <f t="shared" si="23"/>
        <v>0</v>
      </c>
      <c r="J97" s="38" t="s">
        <v>9</v>
      </c>
    </row>
    <row r="98" spans="1:14" ht="33" customHeight="1" x14ac:dyDescent="0.25">
      <c r="A98" s="111"/>
      <c r="B98" s="111"/>
      <c r="C98" s="111"/>
      <c r="D98" s="40" t="s">
        <v>11</v>
      </c>
      <c r="E98" s="41">
        <f t="shared" ref="E98:F98" si="25">E93</f>
        <v>0</v>
      </c>
      <c r="F98" s="41">
        <f t="shared" si="25"/>
        <v>0</v>
      </c>
      <c r="G98" s="41">
        <f>G93</f>
        <v>0</v>
      </c>
      <c r="H98" s="41">
        <f t="shared" si="22"/>
        <v>0</v>
      </c>
      <c r="I98" s="41">
        <v>0</v>
      </c>
      <c r="J98" s="38" t="s">
        <v>9</v>
      </c>
    </row>
    <row r="99" spans="1:14" ht="46.5" customHeight="1" x14ac:dyDescent="0.25">
      <c r="A99" s="111"/>
      <c r="B99" s="111"/>
      <c r="C99" s="111"/>
      <c r="D99" s="40" t="s">
        <v>83</v>
      </c>
      <c r="E99" s="41">
        <f>E94</f>
        <v>0</v>
      </c>
      <c r="F99" s="41">
        <f>F94</f>
        <v>0</v>
      </c>
      <c r="G99" s="41">
        <f>G94</f>
        <v>0</v>
      </c>
      <c r="H99" s="41">
        <f t="shared" si="22"/>
        <v>0</v>
      </c>
      <c r="I99" s="41">
        <v>0</v>
      </c>
      <c r="J99" s="38" t="s">
        <v>9</v>
      </c>
    </row>
    <row r="100" spans="1:14" ht="18" customHeight="1" x14ac:dyDescent="0.25">
      <c r="A100" s="111"/>
      <c r="B100" s="111"/>
      <c r="C100" s="111"/>
      <c r="D100" s="40" t="s">
        <v>13</v>
      </c>
      <c r="E100" s="41">
        <f>SUM(E96,E97,E98,E99)</f>
        <v>0</v>
      </c>
      <c r="F100" s="41">
        <f>SUM(F96,F97,F98,F99)</f>
        <v>0</v>
      </c>
      <c r="G100" s="41">
        <f>SUM(G96,G97,G98,G99)</f>
        <v>0</v>
      </c>
      <c r="H100" s="41">
        <f t="shared" si="22"/>
        <v>0</v>
      </c>
      <c r="I100" s="41">
        <v>0</v>
      </c>
      <c r="J100" s="38" t="s">
        <v>9</v>
      </c>
    </row>
    <row r="101" spans="1:14" ht="24" customHeight="1" x14ac:dyDescent="0.25">
      <c r="A101" s="111" t="s">
        <v>54</v>
      </c>
      <c r="B101" s="111"/>
      <c r="C101" s="111"/>
      <c r="D101" s="111"/>
      <c r="E101" s="111"/>
      <c r="F101" s="111"/>
      <c r="G101" s="111"/>
      <c r="H101" s="111"/>
      <c r="I101" s="111"/>
      <c r="J101" s="111"/>
    </row>
    <row r="102" spans="1:14" ht="34.5" customHeight="1" x14ac:dyDescent="0.25">
      <c r="A102" s="121" t="s">
        <v>56</v>
      </c>
      <c r="B102" s="75" t="s">
        <v>55</v>
      </c>
      <c r="C102" s="75" t="s">
        <v>41</v>
      </c>
      <c r="D102" s="46" t="s">
        <v>8</v>
      </c>
      <c r="E102" s="49">
        <v>0</v>
      </c>
      <c r="F102" s="49">
        <v>0</v>
      </c>
      <c r="G102" s="49">
        <v>0</v>
      </c>
      <c r="H102" s="49">
        <f t="shared" ref="H102:I116" si="26">G102-F102</f>
        <v>0</v>
      </c>
      <c r="I102" s="49">
        <v>0</v>
      </c>
      <c r="J102" s="108" t="s">
        <v>115</v>
      </c>
      <c r="N102" s="16"/>
    </row>
    <row r="103" spans="1:14" ht="52.5" customHeight="1" x14ac:dyDescent="0.25">
      <c r="A103" s="75"/>
      <c r="B103" s="75"/>
      <c r="C103" s="75"/>
      <c r="D103" s="46" t="s">
        <v>10</v>
      </c>
      <c r="E103" s="49">
        <v>0</v>
      </c>
      <c r="F103" s="49">
        <v>0</v>
      </c>
      <c r="G103" s="49">
        <v>0</v>
      </c>
      <c r="H103" s="49">
        <f t="shared" ref="H103:H104" si="27">G103-F103</f>
        <v>0</v>
      </c>
      <c r="I103" s="49">
        <v>0</v>
      </c>
      <c r="J103" s="109"/>
    </row>
    <row r="104" spans="1:14" ht="27.75" customHeight="1" x14ac:dyDescent="0.25">
      <c r="A104" s="75"/>
      <c r="B104" s="75"/>
      <c r="C104" s="75"/>
      <c r="D104" s="46" t="s">
        <v>11</v>
      </c>
      <c r="E104" s="49">
        <v>100</v>
      </c>
      <c r="F104" s="49">
        <v>100</v>
      </c>
      <c r="G104" s="49">
        <v>0</v>
      </c>
      <c r="H104" s="49">
        <f t="shared" si="27"/>
        <v>-100</v>
      </c>
      <c r="I104" s="49">
        <f>G104/F104*100</f>
        <v>0</v>
      </c>
      <c r="J104" s="109"/>
      <c r="L104" s="16"/>
      <c r="M104" s="16"/>
    </row>
    <row r="105" spans="1:14" ht="49.5" customHeight="1" x14ac:dyDescent="0.25">
      <c r="A105" s="75"/>
      <c r="B105" s="75"/>
      <c r="C105" s="75"/>
      <c r="D105" s="46" t="s">
        <v>83</v>
      </c>
      <c r="E105" s="49">
        <v>0</v>
      </c>
      <c r="F105" s="49">
        <v>0</v>
      </c>
      <c r="G105" s="49">
        <v>0</v>
      </c>
      <c r="H105" s="49">
        <f t="shared" si="26"/>
        <v>0</v>
      </c>
      <c r="I105" s="49">
        <v>0</v>
      </c>
      <c r="J105" s="109"/>
      <c r="L105" s="16"/>
      <c r="M105" s="16"/>
    </row>
    <row r="106" spans="1:14" ht="27.75" customHeight="1" x14ac:dyDescent="0.25">
      <c r="A106" s="75"/>
      <c r="B106" s="75"/>
      <c r="C106" s="75"/>
      <c r="D106" s="43" t="s">
        <v>13</v>
      </c>
      <c r="E106" s="45">
        <f>SUM(E102,E103,E104,E105)</f>
        <v>100</v>
      </c>
      <c r="F106" s="45">
        <f>SUM(F102,F103,F104,F105)</f>
        <v>100</v>
      </c>
      <c r="G106" s="45">
        <f>SUM(G102,G103,G104,G105)</f>
        <v>0</v>
      </c>
      <c r="H106" s="45">
        <f>SUM(H102,H103,H104,H105)</f>
        <v>-100</v>
      </c>
      <c r="I106" s="45">
        <f>G106/F106*100</f>
        <v>0</v>
      </c>
      <c r="J106" s="110"/>
    </row>
    <row r="107" spans="1:14" ht="31.5" x14ac:dyDescent="0.25">
      <c r="A107" s="121" t="s">
        <v>57</v>
      </c>
      <c r="B107" s="75" t="s">
        <v>58</v>
      </c>
      <c r="C107" s="75" t="s">
        <v>41</v>
      </c>
      <c r="D107" s="46" t="s">
        <v>8</v>
      </c>
      <c r="E107" s="49">
        <v>0</v>
      </c>
      <c r="F107" s="49">
        <v>0</v>
      </c>
      <c r="G107" s="49">
        <v>0</v>
      </c>
      <c r="H107" s="49">
        <f t="shared" ref="H107" si="28">G107-F107</f>
        <v>0</v>
      </c>
      <c r="I107" s="49">
        <v>0</v>
      </c>
      <c r="J107" s="77" t="s">
        <v>112</v>
      </c>
      <c r="L107" s="16"/>
      <c r="M107" s="16"/>
    </row>
    <row r="108" spans="1:14" ht="51" customHeight="1" x14ac:dyDescent="0.25">
      <c r="A108" s="75"/>
      <c r="B108" s="75"/>
      <c r="C108" s="75"/>
      <c r="D108" s="46" t="s">
        <v>10</v>
      </c>
      <c r="E108" s="49">
        <v>2111.3000000000002</v>
      </c>
      <c r="F108" s="49">
        <v>2111.3000000000002</v>
      </c>
      <c r="G108" s="49">
        <v>453.3</v>
      </c>
      <c r="H108" s="49">
        <f>G108-F108</f>
        <v>-1658.0000000000002</v>
      </c>
      <c r="I108" s="49">
        <f>G108/F108*100</f>
        <v>21.470184246672666</v>
      </c>
      <c r="J108" s="78"/>
      <c r="L108" s="16"/>
      <c r="M108" s="16"/>
      <c r="N108" s="16"/>
    </row>
    <row r="109" spans="1:14" ht="22.5" customHeight="1" x14ac:dyDescent="0.25">
      <c r="A109" s="75"/>
      <c r="B109" s="75"/>
      <c r="C109" s="75"/>
      <c r="D109" s="46" t="s">
        <v>11</v>
      </c>
      <c r="E109" s="49">
        <v>0</v>
      </c>
      <c r="F109" s="49">
        <v>0</v>
      </c>
      <c r="G109" s="49">
        <v>0</v>
      </c>
      <c r="H109" s="49">
        <f>G109-F109</f>
        <v>0</v>
      </c>
      <c r="I109" s="49" t="e">
        <f>G109/F109*100</f>
        <v>#DIV/0!</v>
      </c>
      <c r="J109" s="78"/>
    </row>
    <row r="110" spans="1:14" ht="31.5" x14ac:dyDescent="0.25">
      <c r="A110" s="75"/>
      <c r="B110" s="75"/>
      <c r="C110" s="75"/>
      <c r="D110" s="46" t="s">
        <v>83</v>
      </c>
      <c r="E110" s="49">
        <v>0</v>
      </c>
      <c r="F110" s="49">
        <v>0</v>
      </c>
      <c r="G110" s="49">
        <v>0</v>
      </c>
      <c r="H110" s="49">
        <f t="shared" si="26"/>
        <v>0</v>
      </c>
      <c r="I110" s="49">
        <f t="shared" si="26"/>
        <v>0</v>
      </c>
      <c r="J110" s="78"/>
    </row>
    <row r="111" spans="1:14" ht="18.75" customHeight="1" x14ac:dyDescent="0.25">
      <c r="A111" s="75"/>
      <c r="B111" s="75"/>
      <c r="C111" s="75"/>
      <c r="D111" s="43" t="s">
        <v>13</v>
      </c>
      <c r="E111" s="45">
        <f>SUM(E107,E108,E109,E110)</f>
        <v>2111.3000000000002</v>
      </c>
      <c r="F111" s="45">
        <f>SUM(F107,F108,F109,F110)</f>
        <v>2111.3000000000002</v>
      </c>
      <c r="G111" s="45">
        <f>SUM(G107,G108,G109,G110)</f>
        <v>453.3</v>
      </c>
      <c r="H111" s="45">
        <f t="shared" si="26"/>
        <v>-1658.0000000000002</v>
      </c>
      <c r="I111" s="45">
        <f>G111/F111*100</f>
        <v>21.470184246672666</v>
      </c>
      <c r="J111" s="79"/>
    </row>
    <row r="112" spans="1:14" ht="33.75" customHeight="1" x14ac:dyDescent="0.25">
      <c r="A112" s="76" t="s">
        <v>59</v>
      </c>
      <c r="B112" s="76"/>
      <c r="C112" s="76"/>
      <c r="D112" s="43" t="s">
        <v>8</v>
      </c>
      <c r="E112" s="44">
        <f>SUM(E102+E107)</f>
        <v>0</v>
      </c>
      <c r="F112" s="44">
        <f>SUM(F102+F107)</f>
        <v>0</v>
      </c>
      <c r="G112" s="44">
        <v>0</v>
      </c>
      <c r="H112" s="45">
        <f t="shared" si="26"/>
        <v>0</v>
      </c>
      <c r="I112" s="45">
        <v>0</v>
      </c>
      <c r="J112" s="46" t="s">
        <v>9</v>
      </c>
    </row>
    <row r="113" spans="1:14" ht="59.25" customHeight="1" x14ac:dyDescent="0.25">
      <c r="A113" s="76"/>
      <c r="B113" s="76"/>
      <c r="C113" s="76"/>
      <c r="D113" s="43" t="s">
        <v>10</v>
      </c>
      <c r="E113" s="45">
        <f t="shared" ref="E113:G113" si="29">SUM(E103+E108)</f>
        <v>2111.3000000000002</v>
      </c>
      <c r="F113" s="45">
        <f t="shared" si="29"/>
        <v>2111.3000000000002</v>
      </c>
      <c r="G113" s="45">
        <f t="shared" si="29"/>
        <v>453.3</v>
      </c>
      <c r="H113" s="45">
        <f t="shared" si="26"/>
        <v>-1658.0000000000002</v>
      </c>
      <c r="I113" s="45">
        <f>(G113/F113)*100</f>
        <v>21.470184246672666</v>
      </c>
      <c r="J113" s="46" t="s">
        <v>9</v>
      </c>
    </row>
    <row r="114" spans="1:14" ht="39" customHeight="1" x14ac:dyDescent="0.25">
      <c r="A114" s="76"/>
      <c r="B114" s="76"/>
      <c r="C114" s="76"/>
      <c r="D114" s="43" t="s">
        <v>11</v>
      </c>
      <c r="E114" s="45">
        <f t="shared" ref="E114:G114" si="30">SUM(E104+E109)</f>
        <v>100</v>
      </c>
      <c r="F114" s="45">
        <f t="shared" si="30"/>
        <v>100</v>
      </c>
      <c r="G114" s="45">
        <f t="shared" si="30"/>
        <v>0</v>
      </c>
      <c r="H114" s="45">
        <f t="shared" si="26"/>
        <v>-100</v>
      </c>
      <c r="I114" s="45">
        <f>(G114/F114)*100</f>
        <v>0</v>
      </c>
      <c r="J114" s="46" t="s">
        <v>9</v>
      </c>
      <c r="L114" s="16"/>
      <c r="M114" s="16"/>
    </row>
    <row r="115" spans="1:14" ht="47.25" customHeight="1" x14ac:dyDescent="0.25">
      <c r="A115" s="76"/>
      <c r="B115" s="76"/>
      <c r="C115" s="76"/>
      <c r="D115" s="43" t="s">
        <v>83</v>
      </c>
      <c r="E115" s="45">
        <f t="shared" ref="E115:G115" si="31">SUM(E105+E110)</f>
        <v>0</v>
      </c>
      <c r="F115" s="45">
        <f t="shared" si="31"/>
        <v>0</v>
      </c>
      <c r="G115" s="45">
        <f t="shared" si="31"/>
        <v>0</v>
      </c>
      <c r="H115" s="45">
        <f t="shared" si="26"/>
        <v>0</v>
      </c>
      <c r="I115" s="45">
        <v>0</v>
      </c>
      <c r="J115" s="46" t="s">
        <v>9</v>
      </c>
    </row>
    <row r="116" spans="1:14" ht="18" customHeight="1" x14ac:dyDescent="0.25">
      <c r="A116" s="76"/>
      <c r="B116" s="76"/>
      <c r="C116" s="76"/>
      <c r="D116" s="43" t="s">
        <v>13</v>
      </c>
      <c r="E116" s="45">
        <f>SUM(E112,E113,E114,E115)</f>
        <v>2211.3000000000002</v>
      </c>
      <c r="F116" s="45">
        <f>SUM(F112,F113,F114,F115)</f>
        <v>2211.3000000000002</v>
      </c>
      <c r="G116" s="45">
        <f>SUM(G112,G113,G114,G115)</f>
        <v>453.3</v>
      </c>
      <c r="H116" s="45">
        <f t="shared" si="26"/>
        <v>-1758.0000000000002</v>
      </c>
      <c r="I116" s="45">
        <f>G116/F116*100</f>
        <v>20.499253832587165</v>
      </c>
      <c r="J116" s="46" t="s">
        <v>9</v>
      </c>
    </row>
    <row r="117" spans="1:14" ht="33.75" customHeight="1" x14ac:dyDescent="0.25">
      <c r="A117" s="66" t="s">
        <v>98</v>
      </c>
      <c r="B117" s="67"/>
      <c r="C117" s="68"/>
      <c r="D117" s="40" t="s">
        <v>8</v>
      </c>
      <c r="E117" s="42">
        <f t="shared" ref="E117:G118" si="32">E33+E74+E85+E96+E112</f>
        <v>11007.3</v>
      </c>
      <c r="F117" s="42">
        <f t="shared" si="32"/>
        <v>11007.3</v>
      </c>
      <c r="G117" s="42">
        <f t="shared" si="32"/>
        <v>2751.8</v>
      </c>
      <c r="H117" s="41">
        <f>G117-F117</f>
        <v>-8255.5</v>
      </c>
      <c r="I117" s="41">
        <f>(G117/F117)*100</f>
        <v>24.999772877999149</v>
      </c>
      <c r="J117" s="40" t="s">
        <v>9</v>
      </c>
    </row>
    <row r="118" spans="1:14" ht="48" customHeight="1" x14ac:dyDescent="0.25">
      <c r="A118" s="69"/>
      <c r="B118" s="70"/>
      <c r="C118" s="71"/>
      <c r="D118" s="40" t="s">
        <v>10</v>
      </c>
      <c r="E118" s="41">
        <f t="shared" si="32"/>
        <v>22253.399999999998</v>
      </c>
      <c r="F118" s="41">
        <f t="shared" si="32"/>
        <v>24258.499999999996</v>
      </c>
      <c r="G118" s="41">
        <f t="shared" si="32"/>
        <v>4160.7</v>
      </c>
      <c r="H118" s="41">
        <f t="shared" ref="H118:H121" si="33">G118-F118</f>
        <v>-20097.799999999996</v>
      </c>
      <c r="I118" s="41">
        <f t="shared" ref="I118:I120" si="34">(G118/F118)*100</f>
        <v>17.15151390234351</v>
      </c>
      <c r="J118" s="40" t="s">
        <v>9</v>
      </c>
    </row>
    <row r="119" spans="1:14" ht="15.75" hidden="1" customHeight="1" x14ac:dyDescent="0.25">
      <c r="A119" s="69"/>
      <c r="B119" s="70"/>
      <c r="C119" s="71"/>
      <c r="D119" s="40" t="s">
        <v>11</v>
      </c>
      <c r="E119" s="41">
        <f>E35+E76+E87+E98+E114</f>
        <v>352621.1</v>
      </c>
      <c r="F119" s="41" t="e">
        <f>#REF!+#REF!+#REF!+#REF!</f>
        <v>#REF!</v>
      </c>
      <c r="G119" s="41" t="e">
        <f>#REF!+#REF!+#REF!+#REF!</f>
        <v>#REF!</v>
      </c>
      <c r="H119" s="41" t="e">
        <f t="shared" si="33"/>
        <v>#REF!</v>
      </c>
      <c r="I119" s="41" t="e">
        <f t="shared" si="34"/>
        <v>#REF!</v>
      </c>
      <c r="J119" s="40" t="s">
        <v>9</v>
      </c>
      <c r="N119" s="12"/>
    </row>
    <row r="120" spans="1:14" ht="39.75" customHeight="1" x14ac:dyDescent="0.25">
      <c r="A120" s="69"/>
      <c r="B120" s="70"/>
      <c r="C120" s="71"/>
      <c r="D120" s="40" t="s">
        <v>39</v>
      </c>
      <c r="E120" s="41">
        <f t="shared" ref="E120:G121" si="35">E35+E76+E87+E98+E114</f>
        <v>352621.1</v>
      </c>
      <c r="F120" s="41">
        <f t="shared" si="35"/>
        <v>352621.1</v>
      </c>
      <c r="G120" s="42">
        <f t="shared" si="35"/>
        <v>80184.100000000006</v>
      </c>
      <c r="H120" s="41">
        <f t="shared" si="33"/>
        <v>-272437</v>
      </c>
      <c r="I120" s="41">
        <f t="shared" si="34"/>
        <v>22.739450361875683</v>
      </c>
      <c r="J120" s="40" t="s">
        <v>9</v>
      </c>
      <c r="N120" s="12"/>
    </row>
    <row r="121" spans="1:14" ht="45.75" customHeight="1" x14ac:dyDescent="0.25">
      <c r="A121" s="69"/>
      <c r="B121" s="70"/>
      <c r="C121" s="71"/>
      <c r="D121" s="40" t="s">
        <v>83</v>
      </c>
      <c r="E121" s="41">
        <f t="shared" si="35"/>
        <v>0</v>
      </c>
      <c r="F121" s="41">
        <f t="shared" si="35"/>
        <v>0</v>
      </c>
      <c r="G121" s="41">
        <f t="shared" si="35"/>
        <v>0</v>
      </c>
      <c r="H121" s="41">
        <f t="shared" si="33"/>
        <v>0</v>
      </c>
      <c r="I121" s="41">
        <v>0</v>
      </c>
      <c r="J121" s="40" t="s">
        <v>9</v>
      </c>
      <c r="N121" s="12"/>
    </row>
    <row r="122" spans="1:14" ht="17.25" customHeight="1" x14ac:dyDescent="0.25">
      <c r="A122" s="72"/>
      <c r="B122" s="73"/>
      <c r="C122" s="74"/>
      <c r="D122" s="40" t="s">
        <v>13</v>
      </c>
      <c r="E122" s="41">
        <f>E117+E118+E120+E121</f>
        <v>385881.8</v>
      </c>
      <c r="F122" s="41">
        <f t="shared" ref="F122" si="36">F117+F118+F120+F121</f>
        <v>387886.89999999997</v>
      </c>
      <c r="G122" s="41">
        <f>G117+G118+G120+G121</f>
        <v>87096.6</v>
      </c>
      <c r="H122" s="41">
        <f>G122-F122</f>
        <v>-300790.29999999993</v>
      </c>
      <c r="I122" s="41">
        <f>G122/F122*100</f>
        <v>22.454122580576971</v>
      </c>
      <c r="J122" s="40" t="s">
        <v>9</v>
      </c>
      <c r="N122" s="12"/>
    </row>
    <row r="123" spans="1:14" ht="17.25" customHeight="1" x14ac:dyDescent="0.25">
      <c r="A123" s="101" t="s">
        <v>12</v>
      </c>
      <c r="B123" s="102"/>
      <c r="C123" s="102"/>
      <c r="D123" s="102"/>
      <c r="E123" s="102"/>
      <c r="F123" s="102"/>
      <c r="G123" s="102"/>
      <c r="H123" s="102"/>
      <c r="I123" s="102"/>
      <c r="J123" s="103"/>
      <c r="N123" s="12"/>
    </row>
    <row r="124" spans="1:14" ht="31.5" x14ac:dyDescent="0.25">
      <c r="A124" s="80" t="s">
        <v>80</v>
      </c>
      <c r="B124" s="81"/>
      <c r="C124" s="81"/>
      <c r="D124" s="40" t="s">
        <v>8</v>
      </c>
      <c r="E124" s="41">
        <v>0</v>
      </c>
      <c r="F124" s="41">
        <v>0</v>
      </c>
      <c r="G124" s="41">
        <v>0</v>
      </c>
      <c r="H124" s="41">
        <v>0</v>
      </c>
      <c r="I124" s="41">
        <v>0</v>
      </c>
      <c r="J124" s="40" t="s">
        <v>9</v>
      </c>
      <c r="N124" s="12"/>
    </row>
    <row r="125" spans="1:14" ht="47.25" x14ac:dyDescent="0.25">
      <c r="A125" s="83"/>
      <c r="B125" s="84"/>
      <c r="C125" s="84"/>
      <c r="D125" s="40" t="s">
        <v>10</v>
      </c>
      <c r="E125" s="41">
        <v>0</v>
      </c>
      <c r="F125" s="41">
        <v>0</v>
      </c>
      <c r="G125" s="41">
        <v>0</v>
      </c>
      <c r="H125" s="41">
        <v>0</v>
      </c>
      <c r="I125" s="41">
        <v>0</v>
      </c>
      <c r="J125" s="40" t="s">
        <v>9</v>
      </c>
      <c r="N125" s="12"/>
    </row>
    <row r="126" spans="1:14" ht="33" customHeight="1" x14ac:dyDescent="0.25">
      <c r="A126" s="83"/>
      <c r="B126" s="84"/>
      <c r="C126" s="84"/>
      <c r="D126" s="40" t="s">
        <v>39</v>
      </c>
      <c r="E126" s="41">
        <v>0</v>
      </c>
      <c r="F126" s="41">
        <v>0</v>
      </c>
      <c r="G126" s="41">
        <v>0</v>
      </c>
      <c r="H126" s="41">
        <v>0</v>
      </c>
      <c r="I126" s="41">
        <v>0</v>
      </c>
      <c r="J126" s="40" t="s">
        <v>9</v>
      </c>
      <c r="N126" s="12"/>
    </row>
    <row r="127" spans="1:14" ht="31.5" x14ac:dyDescent="0.25">
      <c r="A127" s="83"/>
      <c r="B127" s="84"/>
      <c r="C127" s="84"/>
      <c r="D127" s="40" t="s">
        <v>83</v>
      </c>
      <c r="E127" s="41">
        <v>0</v>
      </c>
      <c r="F127" s="41">
        <v>0</v>
      </c>
      <c r="G127" s="41">
        <v>0</v>
      </c>
      <c r="H127" s="41">
        <v>0</v>
      </c>
      <c r="I127" s="41">
        <v>0</v>
      </c>
      <c r="J127" s="40" t="s">
        <v>9</v>
      </c>
      <c r="N127" s="12"/>
    </row>
    <row r="128" spans="1:14" ht="30.75" customHeight="1" x14ac:dyDescent="0.25">
      <c r="A128" s="86"/>
      <c r="B128" s="87"/>
      <c r="C128" s="87"/>
      <c r="D128" s="40" t="s">
        <v>13</v>
      </c>
      <c r="E128" s="41">
        <v>0</v>
      </c>
      <c r="F128" s="41">
        <v>0</v>
      </c>
      <c r="G128" s="41">
        <v>0</v>
      </c>
      <c r="H128" s="41">
        <v>0</v>
      </c>
      <c r="I128" s="41">
        <v>0</v>
      </c>
      <c r="J128" s="40" t="s">
        <v>9</v>
      </c>
      <c r="N128" s="12"/>
    </row>
    <row r="129" spans="1:17" ht="31.5" x14ac:dyDescent="0.25">
      <c r="A129" s="80" t="s">
        <v>68</v>
      </c>
      <c r="B129" s="81"/>
      <c r="C129" s="82"/>
      <c r="D129" s="40" t="s">
        <v>8</v>
      </c>
      <c r="E129" s="41">
        <f>E117</f>
        <v>11007.3</v>
      </c>
      <c r="F129" s="41">
        <f t="shared" ref="E129:H130" si="37">F117</f>
        <v>11007.3</v>
      </c>
      <c r="G129" s="41">
        <f t="shared" si="37"/>
        <v>2751.8</v>
      </c>
      <c r="H129" s="41">
        <f t="shared" si="37"/>
        <v>-8255.5</v>
      </c>
      <c r="I129" s="41">
        <f>(G129/F129)*100</f>
        <v>24.999772877999149</v>
      </c>
      <c r="J129" s="40" t="s">
        <v>9</v>
      </c>
      <c r="N129" s="12"/>
    </row>
    <row r="130" spans="1:17" ht="47.25" x14ac:dyDescent="0.25">
      <c r="A130" s="83"/>
      <c r="B130" s="84"/>
      <c r="C130" s="85"/>
      <c r="D130" s="40" t="s">
        <v>10</v>
      </c>
      <c r="E130" s="41">
        <f t="shared" si="37"/>
        <v>22253.399999999998</v>
      </c>
      <c r="F130" s="41">
        <f t="shared" si="37"/>
        <v>24258.499999999996</v>
      </c>
      <c r="G130" s="41">
        <f t="shared" si="37"/>
        <v>4160.7</v>
      </c>
      <c r="H130" s="41">
        <f t="shared" si="37"/>
        <v>-20097.799999999996</v>
      </c>
      <c r="I130" s="41">
        <f t="shared" ref="I130:I133" si="38">(G130/F130)*100</f>
        <v>17.15151390234351</v>
      </c>
      <c r="J130" s="40" t="s">
        <v>9</v>
      </c>
      <c r="N130" s="12"/>
    </row>
    <row r="131" spans="1:17" ht="41.25" customHeight="1" x14ac:dyDescent="0.25">
      <c r="A131" s="83"/>
      <c r="B131" s="84"/>
      <c r="C131" s="85"/>
      <c r="D131" s="40" t="s">
        <v>39</v>
      </c>
      <c r="E131" s="41">
        <f>E120</f>
        <v>352621.1</v>
      </c>
      <c r="F131" s="41">
        <f>F120</f>
        <v>352621.1</v>
      </c>
      <c r="G131" s="41">
        <f>G120</f>
        <v>80184.100000000006</v>
      </c>
      <c r="H131" s="41">
        <f>H120</f>
        <v>-272437</v>
      </c>
      <c r="I131" s="41">
        <f t="shared" si="38"/>
        <v>22.739450361875683</v>
      </c>
      <c r="J131" s="40" t="s">
        <v>9</v>
      </c>
      <c r="N131" s="12"/>
    </row>
    <row r="132" spans="1:17" ht="31.5" x14ac:dyDescent="0.25">
      <c r="A132" s="83"/>
      <c r="B132" s="84"/>
      <c r="C132" s="85"/>
      <c r="D132" s="40" t="s">
        <v>83</v>
      </c>
      <c r="E132" s="41">
        <v>0</v>
      </c>
      <c r="F132" s="41">
        <v>0</v>
      </c>
      <c r="G132" s="41">
        <f>G121</f>
        <v>0</v>
      </c>
      <c r="H132" s="41">
        <f>H121</f>
        <v>0</v>
      </c>
      <c r="I132" s="41">
        <v>0</v>
      </c>
      <c r="J132" s="40" t="s">
        <v>9</v>
      </c>
      <c r="N132" s="12"/>
    </row>
    <row r="133" spans="1:17" ht="25.5" customHeight="1" x14ac:dyDescent="0.25">
      <c r="A133" s="86"/>
      <c r="B133" s="87"/>
      <c r="C133" s="88"/>
      <c r="D133" s="40" t="s">
        <v>13</v>
      </c>
      <c r="E133" s="41">
        <f>SUM(E129:E132)</f>
        <v>385881.8</v>
      </c>
      <c r="F133" s="41">
        <f>SUM(F129:F132)</f>
        <v>387886.89999999997</v>
      </c>
      <c r="G133" s="41">
        <f t="shared" ref="G133" si="39">SUM(G129:G132)</f>
        <v>87096.6</v>
      </c>
      <c r="H133" s="41">
        <f t="shared" ref="H133" si="40">SUM(H129:H132)</f>
        <v>-300790.3</v>
      </c>
      <c r="I133" s="41">
        <f t="shared" si="38"/>
        <v>22.454122580576971</v>
      </c>
      <c r="J133" s="40" t="s">
        <v>9</v>
      </c>
      <c r="N133" s="12"/>
    </row>
    <row r="134" spans="1:17" ht="17.25" customHeight="1" x14ac:dyDescent="0.25">
      <c r="A134" s="101" t="s">
        <v>12</v>
      </c>
      <c r="B134" s="102"/>
      <c r="C134" s="102"/>
      <c r="D134" s="102"/>
      <c r="E134" s="102"/>
      <c r="F134" s="102"/>
      <c r="G134" s="102"/>
      <c r="H134" s="102"/>
      <c r="I134" s="102"/>
      <c r="J134" s="103"/>
      <c r="N134" s="12"/>
    </row>
    <row r="135" spans="1:17" ht="31.5" x14ac:dyDescent="0.25">
      <c r="A135" s="80" t="s">
        <v>81</v>
      </c>
      <c r="B135" s="81"/>
      <c r="C135" s="82"/>
      <c r="D135" s="40" t="s">
        <v>8</v>
      </c>
      <c r="E135" s="41">
        <v>0</v>
      </c>
      <c r="F135" s="41">
        <v>0</v>
      </c>
      <c r="G135" s="41">
        <v>0</v>
      </c>
      <c r="H135" s="41">
        <v>0</v>
      </c>
      <c r="I135" s="41">
        <v>0</v>
      </c>
      <c r="J135" s="40" t="s">
        <v>9</v>
      </c>
      <c r="N135" s="12"/>
    </row>
    <row r="136" spans="1:17" ht="47.25" x14ac:dyDescent="0.25">
      <c r="A136" s="83"/>
      <c r="B136" s="84"/>
      <c r="C136" s="85"/>
      <c r="D136" s="40" t="s">
        <v>10</v>
      </c>
      <c r="E136" s="41">
        <f>E55+E60</f>
        <v>3856.7999999999997</v>
      </c>
      <c r="F136" s="41">
        <f t="shared" ref="F136:G136" si="41">F55+F60</f>
        <v>3856.7999999999997</v>
      </c>
      <c r="G136" s="41">
        <f t="shared" si="41"/>
        <v>0</v>
      </c>
      <c r="H136" s="41">
        <f>G136-F136</f>
        <v>-3856.7999999999997</v>
      </c>
      <c r="I136" s="41">
        <f>(G136/F136)*100</f>
        <v>0</v>
      </c>
      <c r="J136" s="40" t="s">
        <v>9</v>
      </c>
      <c r="N136" s="12"/>
    </row>
    <row r="137" spans="1:17" ht="35.25" customHeight="1" x14ac:dyDescent="0.25">
      <c r="A137" s="83"/>
      <c r="B137" s="84"/>
      <c r="C137" s="85"/>
      <c r="D137" s="40" t="s">
        <v>11</v>
      </c>
      <c r="E137" s="41">
        <f>E56+E61</f>
        <v>203</v>
      </c>
      <c r="F137" s="41">
        <f t="shared" ref="F137:G137" si="42">F56+F61</f>
        <v>203</v>
      </c>
      <c r="G137" s="41">
        <f t="shared" si="42"/>
        <v>0</v>
      </c>
      <c r="H137" s="41">
        <f>G137-F137</f>
        <v>-203</v>
      </c>
      <c r="I137" s="41">
        <f t="shared" ref="I137" si="43">(G137/F137)*100</f>
        <v>0</v>
      </c>
      <c r="J137" s="40" t="s">
        <v>9</v>
      </c>
      <c r="N137" s="12"/>
    </row>
    <row r="138" spans="1:17" ht="33.75" customHeight="1" x14ac:dyDescent="0.25">
      <c r="A138" s="83"/>
      <c r="B138" s="84"/>
      <c r="C138" s="85"/>
      <c r="D138" s="40" t="s">
        <v>83</v>
      </c>
      <c r="E138" s="41">
        <f>E57+E62</f>
        <v>0</v>
      </c>
      <c r="F138" s="41">
        <v>0</v>
      </c>
      <c r="G138" s="41">
        <v>0</v>
      </c>
      <c r="H138" s="41">
        <v>0</v>
      </c>
      <c r="I138" s="41">
        <v>0</v>
      </c>
      <c r="J138" s="40" t="s">
        <v>9</v>
      </c>
      <c r="N138" s="12"/>
      <c r="O138" s="16">
        <f>E139+E144</f>
        <v>385881.8</v>
      </c>
      <c r="P138" s="16">
        <f t="shared" ref="P138:Q138" si="44">F139+F144</f>
        <v>387886.89999999997</v>
      </c>
      <c r="Q138" s="16">
        <f t="shared" si="44"/>
        <v>87096.6</v>
      </c>
    </row>
    <row r="139" spans="1:17" ht="17.25" customHeight="1" x14ac:dyDescent="0.25">
      <c r="A139" s="86"/>
      <c r="B139" s="87"/>
      <c r="C139" s="88"/>
      <c r="D139" s="40" t="s">
        <v>13</v>
      </c>
      <c r="E139" s="41">
        <f>SUM(E135:E138)</f>
        <v>4059.7999999999997</v>
      </c>
      <c r="F139" s="41">
        <f t="shared" ref="F139:G139" si="45">SUM(F135:F138)</f>
        <v>4059.7999999999997</v>
      </c>
      <c r="G139" s="41">
        <f t="shared" si="45"/>
        <v>0</v>
      </c>
      <c r="H139" s="41">
        <f>G139-F139</f>
        <v>-4059.7999999999997</v>
      </c>
      <c r="I139" s="41">
        <f>(G139/F139)*100</f>
        <v>0</v>
      </c>
      <c r="J139" s="40" t="s">
        <v>9</v>
      </c>
      <c r="N139" s="12"/>
    </row>
    <row r="140" spans="1:17" ht="31.5" x14ac:dyDescent="0.25">
      <c r="A140" s="80" t="s">
        <v>82</v>
      </c>
      <c r="B140" s="81"/>
      <c r="C140" s="82"/>
      <c r="D140" s="40" t="s">
        <v>8</v>
      </c>
      <c r="E140" s="41">
        <f>SUM(E33+E85+E112)</f>
        <v>11007.3</v>
      </c>
      <c r="F140" s="41">
        <f t="shared" ref="F140:G140" si="46">SUM(F33+F85+F112)</f>
        <v>11007.3</v>
      </c>
      <c r="G140" s="41">
        <f t="shared" si="46"/>
        <v>2751.8</v>
      </c>
      <c r="H140" s="41">
        <f>G140-F140</f>
        <v>-8255.5</v>
      </c>
      <c r="I140" s="41">
        <f>(G140/F140)*100</f>
        <v>24.999772877999149</v>
      </c>
      <c r="J140" s="40" t="s">
        <v>9</v>
      </c>
      <c r="N140" s="29"/>
    </row>
    <row r="141" spans="1:17" ht="47.25" x14ac:dyDescent="0.25">
      <c r="A141" s="83"/>
      <c r="B141" s="84"/>
      <c r="C141" s="85"/>
      <c r="D141" s="40" t="s">
        <v>10</v>
      </c>
      <c r="E141" s="41">
        <f>SUM(E34+E86+E113)</f>
        <v>18396.599999999999</v>
      </c>
      <c r="F141" s="41">
        <f t="shared" ref="F141:G141" si="47">SUM(F34+F86+F113)</f>
        <v>20401.7</v>
      </c>
      <c r="G141" s="41">
        <f t="shared" si="47"/>
        <v>4160.7</v>
      </c>
      <c r="H141" s="41">
        <f>G141-F141</f>
        <v>-16241</v>
      </c>
      <c r="I141" s="41">
        <f>(G141/F141)*100</f>
        <v>20.393888744565402</v>
      </c>
      <c r="J141" s="40" t="s">
        <v>9</v>
      </c>
      <c r="N141" s="12"/>
    </row>
    <row r="142" spans="1:17" ht="36" customHeight="1" x14ac:dyDescent="0.25">
      <c r="A142" s="83"/>
      <c r="B142" s="84"/>
      <c r="C142" s="85"/>
      <c r="D142" s="40" t="s">
        <v>11</v>
      </c>
      <c r="E142" s="41">
        <f>SUM(E35+E87+E114+E41+E66+E71)</f>
        <v>352418.1</v>
      </c>
      <c r="F142" s="41">
        <f t="shared" ref="F142:G142" si="48">SUM(F35+F87+F114+F41+F66+F71)</f>
        <v>352418.1</v>
      </c>
      <c r="G142" s="41">
        <f t="shared" si="48"/>
        <v>80184.100000000006</v>
      </c>
      <c r="H142" s="41">
        <f>G142-F142</f>
        <v>-272234</v>
      </c>
      <c r="I142" s="41">
        <f>(G142/F142)*100</f>
        <v>22.752548748205616</v>
      </c>
      <c r="J142" s="40" t="s">
        <v>9</v>
      </c>
      <c r="N142" s="12"/>
    </row>
    <row r="143" spans="1:17" ht="31.5" x14ac:dyDescent="0.25">
      <c r="A143" s="83"/>
      <c r="B143" s="84"/>
      <c r="C143" s="85"/>
      <c r="D143" s="40" t="s">
        <v>83</v>
      </c>
      <c r="E143" s="41">
        <v>0</v>
      </c>
      <c r="F143" s="41">
        <v>0</v>
      </c>
      <c r="G143" s="41">
        <v>0</v>
      </c>
      <c r="H143" s="41">
        <v>0</v>
      </c>
      <c r="I143" s="41">
        <v>0</v>
      </c>
      <c r="J143" s="40" t="s">
        <v>9</v>
      </c>
      <c r="N143" s="12"/>
    </row>
    <row r="144" spans="1:17" ht="26.25" customHeight="1" x14ac:dyDescent="0.25">
      <c r="A144" s="86"/>
      <c r="B144" s="87"/>
      <c r="C144" s="88"/>
      <c r="D144" s="40" t="s">
        <v>13</v>
      </c>
      <c r="E144" s="41">
        <f>SUM(E140:E143)</f>
        <v>381822</v>
      </c>
      <c r="F144" s="41">
        <f>SUM(F140:F143)</f>
        <v>383827.1</v>
      </c>
      <c r="G144" s="41">
        <f t="shared" ref="G144" si="49">SUM(G140:G143)</f>
        <v>87096.6</v>
      </c>
      <c r="H144" s="41">
        <f>G144-F144</f>
        <v>-296730.5</v>
      </c>
      <c r="I144" s="41">
        <f>(G144/F144)*100</f>
        <v>22.691623389802338</v>
      </c>
      <c r="J144" s="40" t="s">
        <v>9</v>
      </c>
      <c r="N144" s="12"/>
      <c r="O144" s="16"/>
    </row>
    <row r="145" spans="1:13" ht="15.75" x14ac:dyDescent="0.25">
      <c r="A145" s="64" t="s">
        <v>12</v>
      </c>
      <c r="B145" s="64"/>
      <c r="C145" s="64"/>
      <c r="D145" s="64"/>
      <c r="E145" s="64"/>
      <c r="F145" s="64"/>
      <c r="G145" s="64"/>
      <c r="H145" s="64"/>
      <c r="I145" s="64"/>
      <c r="J145" s="64"/>
    </row>
    <row r="146" spans="1:13" ht="31.5" customHeight="1" x14ac:dyDescent="0.25">
      <c r="A146" s="65" t="s">
        <v>60</v>
      </c>
      <c r="B146" s="65"/>
      <c r="C146" s="65"/>
      <c r="D146" s="38" t="s">
        <v>8</v>
      </c>
      <c r="E146" s="39">
        <f>E44+E80+E91+E102+E107</f>
        <v>0</v>
      </c>
      <c r="F146" s="39">
        <f>F44+F80+F91+F102+F107</f>
        <v>0</v>
      </c>
      <c r="G146" s="39">
        <f>G44+G80+G91+G102+G107</f>
        <v>0</v>
      </c>
      <c r="H146" s="39">
        <f t="shared" ref="H146:H170" si="50">G146-F146</f>
        <v>0</v>
      </c>
      <c r="I146" s="39">
        <v>0</v>
      </c>
      <c r="J146" s="38" t="s">
        <v>9</v>
      </c>
    </row>
    <row r="147" spans="1:13" ht="45.75" customHeight="1" x14ac:dyDescent="0.25">
      <c r="A147" s="65"/>
      <c r="B147" s="65"/>
      <c r="C147" s="65"/>
      <c r="D147" s="38" t="s">
        <v>10</v>
      </c>
      <c r="E147" s="39">
        <f>E45+E81+E92+E103+E108+E50+E40+E55+E60</f>
        <v>19525</v>
      </c>
      <c r="F147" s="39">
        <f>F45+F81+F92+F103+F108+F50+F40+F55+F60</f>
        <v>19525</v>
      </c>
      <c r="G147" s="39">
        <f>G45+G81+G92+G103+G108+G50+G40+G55+G60</f>
        <v>3705.8</v>
      </c>
      <c r="H147" s="39">
        <f>H45+H81+H92+H103+H108+H50+H40+H55+H60</f>
        <v>-15819.2</v>
      </c>
      <c r="I147" s="39">
        <f>(G147/F147)*100</f>
        <v>18.979769526248401</v>
      </c>
      <c r="J147" s="38" t="s">
        <v>9</v>
      </c>
    </row>
    <row r="148" spans="1:13" ht="22.5" customHeight="1" x14ac:dyDescent="0.25">
      <c r="A148" s="65"/>
      <c r="B148" s="65"/>
      <c r="C148" s="65"/>
      <c r="D148" s="38" t="s">
        <v>11</v>
      </c>
      <c r="E148" s="39">
        <f>E46+E82+E93+E104+E109+E51+E41+E56+E61+E66+E71</f>
        <v>2803</v>
      </c>
      <c r="F148" s="39">
        <f t="shared" ref="F148:G148" si="51">F46+F82+F93+F104+F109+F51+F41+F56+F61+F66+F71</f>
        <v>2803</v>
      </c>
      <c r="G148" s="39">
        <f t="shared" si="51"/>
        <v>0</v>
      </c>
      <c r="H148" s="39">
        <f>H46+H82+H93+H104+H109+H51+H41+H56+H61</f>
        <v>-303</v>
      </c>
      <c r="I148" s="39">
        <f t="shared" ref="I148" si="52">(G148/F148)*100</f>
        <v>0</v>
      </c>
      <c r="J148" s="38" t="s">
        <v>9</v>
      </c>
      <c r="L148" s="12"/>
      <c r="M148" s="27"/>
    </row>
    <row r="149" spans="1:13" ht="46.5" customHeight="1" x14ac:dyDescent="0.25">
      <c r="A149" s="65"/>
      <c r="B149" s="65"/>
      <c r="C149" s="65"/>
      <c r="D149" s="38" t="s">
        <v>83</v>
      </c>
      <c r="E149" s="39">
        <f>E99</f>
        <v>0</v>
      </c>
      <c r="F149" s="39">
        <f>F47+F83+F94+F105+F110</f>
        <v>0</v>
      </c>
      <c r="G149" s="39">
        <f>G47+G83+G94+G105+G110</f>
        <v>0</v>
      </c>
      <c r="H149" s="39">
        <f t="shared" si="50"/>
        <v>0</v>
      </c>
      <c r="I149" s="39">
        <v>0</v>
      </c>
      <c r="J149" s="38" t="s">
        <v>9</v>
      </c>
      <c r="L149" s="12"/>
      <c r="M149" s="63"/>
    </row>
    <row r="150" spans="1:13" ht="15.75" x14ac:dyDescent="0.25">
      <c r="A150" s="65"/>
      <c r="B150" s="65"/>
      <c r="C150" s="65"/>
      <c r="D150" s="40" t="s">
        <v>13</v>
      </c>
      <c r="E150" s="41">
        <f>E146+E147+E148+E149</f>
        <v>22328</v>
      </c>
      <c r="F150" s="41">
        <f>F146+F147+F148+F149</f>
        <v>22328</v>
      </c>
      <c r="G150" s="41">
        <f>G146+G147+G148+G149</f>
        <v>3705.8</v>
      </c>
      <c r="H150" s="41">
        <f t="shared" si="50"/>
        <v>-18622.2</v>
      </c>
      <c r="I150" s="41">
        <f>(G150/F150)*100</f>
        <v>16.59709781440344</v>
      </c>
      <c r="J150" s="38" t="s">
        <v>9</v>
      </c>
      <c r="L150" s="12"/>
      <c r="M150" s="63"/>
    </row>
    <row r="151" spans="1:13" ht="31.5" x14ac:dyDescent="0.25">
      <c r="A151" s="65" t="s">
        <v>22</v>
      </c>
      <c r="B151" s="65"/>
      <c r="C151" s="65" t="s">
        <v>35</v>
      </c>
      <c r="D151" s="38" t="s">
        <v>8</v>
      </c>
      <c r="E151" s="39">
        <f t="shared" ref="E151:G154" si="53">E13</f>
        <v>11007.3</v>
      </c>
      <c r="F151" s="39">
        <f t="shared" si="53"/>
        <v>11007.3</v>
      </c>
      <c r="G151" s="39">
        <f t="shared" si="53"/>
        <v>2751.8</v>
      </c>
      <c r="H151" s="39">
        <f t="shared" si="50"/>
        <v>-8255.5</v>
      </c>
      <c r="I151" s="39">
        <f>(G151/F151)*100</f>
        <v>24.999772877999149</v>
      </c>
      <c r="J151" s="38" t="s">
        <v>9</v>
      </c>
      <c r="L151" s="12"/>
      <c r="M151" s="63"/>
    </row>
    <row r="152" spans="1:13" ht="50.25" customHeight="1" x14ac:dyDescent="0.25">
      <c r="A152" s="65"/>
      <c r="B152" s="65"/>
      <c r="C152" s="65"/>
      <c r="D152" s="38" t="s">
        <v>10</v>
      </c>
      <c r="E152" s="39">
        <f t="shared" si="53"/>
        <v>2728.4</v>
      </c>
      <c r="F152" s="39">
        <f t="shared" si="53"/>
        <v>4570.8999999999996</v>
      </c>
      <c r="G152" s="39">
        <f t="shared" si="53"/>
        <v>454.9</v>
      </c>
      <c r="H152" s="39">
        <f t="shared" si="50"/>
        <v>-4116</v>
      </c>
      <c r="I152" s="39">
        <f t="shared" ref="I152" si="54">(G152/F152)*100</f>
        <v>9.9520882101993049</v>
      </c>
      <c r="J152" s="38" t="s">
        <v>9</v>
      </c>
      <c r="L152" s="12"/>
      <c r="M152" s="63"/>
    </row>
    <row r="153" spans="1:13" ht="15.75" x14ac:dyDescent="0.25">
      <c r="A153" s="65"/>
      <c r="B153" s="65"/>
      <c r="C153" s="65"/>
      <c r="D153" s="38" t="s">
        <v>11</v>
      </c>
      <c r="E153" s="39">
        <f t="shared" si="53"/>
        <v>219718.1</v>
      </c>
      <c r="F153" s="39">
        <f t="shared" si="53"/>
        <v>219718.1</v>
      </c>
      <c r="G153" s="39">
        <f t="shared" si="53"/>
        <v>55067.9</v>
      </c>
      <c r="H153" s="39">
        <f t="shared" si="50"/>
        <v>-164650.20000000001</v>
      </c>
      <c r="I153" s="39">
        <f>G153/F153*100</f>
        <v>25.062978425537086</v>
      </c>
      <c r="J153" s="38" t="s">
        <v>9</v>
      </c>
      <c r="L153" s="12"/>
      <c r="M153" s="63"/>
    </row>
    <row r="154" spans="1:13" ht="46.5" customHeight="1" x14ac:dyDescent="0.25">
      <c r="A154" s="65"/>
      <c r="B154" s="65"/>
      <c r="C154" s="65"/>
      <c r="D154" s="38" t="s">
        <v>83</v>
      </c>
      <c r="E154" s="39">
        <f t="shared" si="53"/>
        <v>0</v>
      </c>
      <c r="F154" s="39">
        <f t="shared" si="53"/>
        <v>0</v>
      </c>
      <c r="G154" s="39">
        <f t="shared" si="53"/>
        <v>0</v>
      </c>
      <c r="H154" s="39">
        <f t="shared" si="50"/>
        <v>0</v>
      </c>
      <c r="I154" s="39">
        <f>I16</f>
        <v>0</v>
      </c>
      <c r="J154" s="38" t="s">
        <v>9</v>
      </c>
      <c r="L154" s="12"/>
      <c r="M154" s="63"/>
    </row>
    <row r="155" spans="1:13" ht="15.75" x14ac:dyDescent="0.25">
      <c r="A155" s="65"/>
      <c r="B155" s="65"/>
      <c r="C155" s="65"/>
      <c r="D155" s="40" t="s">
        <v>13</v>
      </c>
      <c r="E155" s="41">
        <f>SUM(E151,E152,E153)</f>
        <v>233453.80000000002</v>
      </c>
      <c r="F155" s="41">
        <f>SUM(F151,F152,F153,F154)</f>
        <v>235296.30000000002</v>
      </c>
      <c r="G155" s="41">
        <f>SUM(G151,G152,G153,G154)</f>
        <v>58274.6</v>
      </c>
      <c r="H155" s="41">
        <f t="shared" si="50"/>
        <v>-177021.7</v>
      </c>
      <c r="I155" s="41">
        <f t="shared" ref="I155:I158" si="55">G155/F155*100</f>
        <v>24.766475290941674</v>
      </c>
      <c r="J155" s="38" t="s">
        <v>9</v>
      </c>
      <c r="L155" s="12"/>
      <c r="M155" s="63"/>
    </row>
    <row r="156" spans="1:13" ht="31.5" x14ac:dyDescent="0.25">
      <c r="A156" s="65" t="s">
        <v>23</v>
      </c>
      <c r="B156" s="65"/>
      <c r="C156" s="65" t="s">
        <v>19</v>
      </c>
      <c r="D156" s="38" t="s">
        <v>8</v>
      </c>
      <c r="E156" s="39">
        <f t="shared" ref="E156:G159" si="56">E18</f>
        <v>0</v>
      </c>
      <c r="F156" s="39">
        <f t="shared" si="56"/>
        <v>0</v>
      </c>
      <c r="G156" s="39">
        <f t="shared" si="56"/>
        <v>0</v>
      </c>
      <c r="H156" s="39">
        <f t="shared" si="50"/>
        <v>0</v>
      </c>
      <c r="I156" s="39">
        <v>0</v>
      </c>
      <c r="J156" s="38" t="s">
        <v>9</v>
      </c>
      <c r="L156" s="12"/>
      <c r="M156" s="63"/>
    </row>
    <row r="157" spans="1:13" ht="48" customHeight="1" x14ac:dyDescent="0.25">
      <c r="A157" s="65"/>
      <c r="B157" s="65"/>
      <c r="C157" s="65"/>
      <c r="D157" s="38" t="s">
        <v>10</v>
      </c>
      <c r="E157" s="39">
        <f t="shared" si="56"/>
        <v>0</v>
      </c>
      <c r="F157" s="39">
        <f t="shared" si="56"/>
        <v>0</v>
      </c>
      <c r="G157" s="39">
        <f t="shared" si="56"/>
        <v>0</v>
      </c>
      <c r="H157" s="39">
        <f t="shared" si="50"/>
        <v>0</v>
      </c>
      <c r="I157" s="39">
        <v>0</v>
      </c>
      <c r="J157" s="38" t="s">
        <v>9</v>
      </c>
      <c r="L157" s="12"/>
      <c r="M157" s="12"/>
    </row>
    <row r="158" spans="1:13" ht="15.75" x14ac:dyDescent="0.25">
      <c r="A158" s="65"/>
      <c r="B158" s="65"/>
      <c r="C158" s="65"/>
      <c r="D158" s="38" t="s">
        <v>11</v>
      </c>
      <c r="E158" s="39">
        <f t="shared" si="56"/>
        <v>30300</v>
      </c>
      <c r="F158" s="39">
        <f t="shared" si="56"/>
        <v>30300</v>
      </c>
      <c r="G158" s="39">
        <f t="shared" si="56"/>
        <v>6750.1</v>
      </c>
      <c r="H158" s="39">
        <f t="shared" si="50"/>
        <v>-23549.9</v>
      </c>
      <c r="I158" s="39">
        <f t="shared" si="55"/>
        <v>22.277557755775579</v>
      </c>
      <c r="J158" s="38" t="s">
        <v>9</v>
      </c>
    </row>
    <row r="159" spans="1:13" ht="45" customHeight="1" x14ac:dyDescent="0.25">
      <c r="A159" s="65"/>
      <c r="B159" s="65"/>
      <c r="C159" s="65"/>
      <c r="D159" s="38" t="s">
        <v>83</v>
      </c>
      <c r="E159" s="39">
        <f t="shared" si="56"/>
        <v>0</v>
      </c>
      <c r="F159" s="39">
        <f t="shared" si="56"/>
        <v>0</v>
      </c>
      <c r="G159" s="39">
        <f t="shared" si="56"/>
        <v>0</v>
      </c>
      <c r="H159" s="39">
        <f t="shared" si="50"/>
        <v>0</v>
      </c>
      <c r="I159" s="39">
        <v>0</v>
      </c>
      <c r="J159" s="38" t="s">
        <v>9</v>
      </c>
    </row>
    <row r="160" spans="1:13" ht="15.75" x14ac:dyDescent="0.25">
      <c r="A160" s="65"/>
      <c r="B160" s="65"/>
      <c r="C160" s="65"/>
      <c r="D160" s="40" t="s">
        <v>13</v>
      </c>
      <c r="E160" s="41">
        <f>SUM(E156,E157,E158,E159)</f>
        <v>30300</v>
      </c>
      <c r="F160" s="41">
        <f>SUM(F156,F157,F158,F159)</f>
        <v>30300</v>
      </c>
      <c r="G160" s="41">
        <f>SUM(G156,G157,G158,G159)</f>
        <v>6750.1</v>
      </c>
      <c r="H160" s="41">
        <f t="shared" si="50"/>
        <v>-23549.9</v>
      </c>
      <c r="I160" s="41">
        <f>G160/F160*100</f>
        <v>22.277557755775579</v>
      </c>
      <c r="J160" s="38" t="s">
        <v>9</v>
      </c>
    </row>
    <row r="161" spans="1:10" ht="31.5" x14ac:dyDescent="0.25">
      <c r="A161" s="89" t="s">
        <v>24</v>
      </c>
      <c r="B161" s="90"/>
      <c r="C161" s="98" t="s">
        <v>20</v>
      </c>
      <c r="D161" s="38" t="s">
        <v>8</v>
      </c>
      <c r="E161" s="39">
        <f>E18</f>
        <v>0</v>
      </c>
      <c r="F161" s="39">
        <f>F18</f>
        <v>0</v>
      </c>
      <c r="G161" s="39">
        <f>G18</f>
        <v>0</v>
      </c>
      <c r="H161" s="39">
        <f t="shared" ref="H161:H165" si="57">G161-F161</f>
        <v>0</v>
      </c>
      <c r="I161" s="39">
        <v>0</v>
      </c>
      <c r="J161" s="38" t="s">
        <v>9</v>
      </c>
    </row>
    <row r="162" spans="1:10" ht="45.75" customHeight="1" x14ac:dyDescent="0.25">
      <c r="A162" s="91"/>
      <c r="B162" s="92"/>
      <c r="C162" s="96"/>
      <c r="D162" s="38" t="s">
        <v>10</v>
      </c>
      <c r="E162" s="39">
        <f t="shared" ref="E162:G163" si="58">E24</f>
        <v>0</v>
      </c>
      <c r="F162" s="39">
        <f t="shared" si="58"/>
        <v>162.6</v>
      </c>
      <c r="G162" s="39">
        <f t="shared" si="58"/>
        <v>0</v>
      </c>
      <c r="H162" s="39">
        <f t="shared" si="57"/>
        <v>-162.6</v>
      </c>
      <c r="I162" s="39">
        <v>0</v>
      </c>
      <c r="J162" s="38" t="s">
        <v>9</v>
      </c>
    </row>
    <row r="163" spans="1:10" ht="23.25" customHeight="1" x14ac:dyDescent="0.25">
      <c r="A163" s="91"/>
      <c r="B163" s="92"/>
      <c r="C163" s="96"/>
      <c r="D163" s="38" t="s">
        <v>11</v>
      </c>
      <c r="E163" s="39">
        <f t="shared" si="58"/>
        <v>99800</v>
      </c>
      <c r="F163" s="39">
        <f t="shared" si="58"/>
        <v>99800</v>
      </c>
      <c r="G163" s="39">
        <f t="shared" si="58"/>
        <v>18366.099999999999</v>
      </c>
      <c r="H163" s="39">
        <f t="shared" si="57"/>
        <v>-81433.899999999994</v>
      </c>
      <c r="I163" s="39">
        <f t="shared" ref="I163" si="59">G163/F163*100</f>
        <v>18.402905811623246</v>
      </c>
      <c r="J163" s="38" t="s">
        <v>9</v>
      </c>
    </row>
    <row r="164" spans="1:10" ht="46.5" customHeight="1" x14ac:dyDescent="0.25">
      <c r="A164" s="91"/>
      <c r="B164" s="92"/>
      <c r="C164" s="96"/>
      <c r="D164" s="38" t="s">
        <v>83</v>
      </c>
      <c r="E164" s="39">
        <f>E21</f>
        <v>0</v>
      </c>
      <c r="F164" s="39">
        <f>F21</f>
        <v>0</v>
      </c>
      <c r="G164" s="39">
        <f>G21</f>
        <v>0</v>
      </c>
      <c r="H164" s="39">
        <f t="shared" si="57"/>
        <v>0</v>
      </c>
      <c r="I164" s="39">
        <v>0</v>
      </c>
      <c r="J164" s="38" t="s">
        <v>9</v>
      </c>
    </row>
    <row r="165" spans="1:10" ht="21.75" customHeight="1" x14ac:dyDescent="0.25">
      <c r="A165" s="91"/>
      <c r="B165" s="92"/>
      <c r="C165" s="96"/>
      <c r="D165" s="40" t="s">
        <v>13</v>
      </c>
      <c r="E165" s="41">
        <f>SUM(E161,E162,E163,E164)</f>
        <v>99800</v>
      </c>
      <c r="F165" s="41">
        <f>SUM(F161,F162,F163,F164)</f>
        <v>99962.6</v>
      </c>
      <c r="G165" s="41">
        <f>SUM(G161,G162,G163,G164)</f>
        <v>18366.099999999999</v>
      </c>
      <c r="H165" s="41">
        <f t="shared" si="57"/>
        <v>-81596.5</v>
      </c>
      <c r="I165" s="41">
        <f t="shared" ref="I165" si="60">G165/F165*100</f>
        <v>18.372971491337758</v>
      </c>
      <c r="J165" s="38" t="s">
        <v>9</v>
      </c>
    </row>
    <row r="166" spans="1:10" ht="31.5" x14ac:dyDescent="0.25">
      <c r="A166" s="89" t="s">
        <v>30</v>
      </c>
      <c r="B166" s="90"/>
      <c r="C166" s="98" t="s">
        <v>34</v>
      </c>
      <c r="D166" s="38" t="s">
        <v>8</v>
      </c>
      <c r="E166" s="39">
        <f>E23</f>
        <v>0</v>
      </c>
      <c r="F166" s="39">
        <f>F23</f>
        <v>0</v>
      </c>
      <c r="G166" s="39">
        <f>G23</f>
        <v>0</v>
      </c>
      <c r="H166" s="39">
        <f t="shared" si="50"/>
        <v>0</v>
      </c>
      <c r="I166" s="39">
        <v>0</v>
      </c>
      <c r="J166" s="38" t="s">
        <v>9</v>
      </c>
    </row>
    <row r="167" spans="1:10" ht="47.25" customHeight="1" x14ac:dyDescent="0.25">
      <c r="A167" s="91"/>
      <c r="B167" s="92"/>
      <c r="C167" s="96"/>
      <c r="D167" s="38" t="s">
        <v>10</v>
      </c>
      <c r="E167" s="39">
        <f>E29</f>
        <v>0</v>
      </c>
      <c r="F167" s="39">
        <f>F29</f>
        <v>0</v>
      </c>
      <c r="G167" s="39">
        <f>G29</f>
        <v>0</v>
      </c>
      <c r="H167" s="39">
        <f>G167-F167</f>
        <v>0</v>
      </c>
      <c r="I167" s="39">
        <v>0</v>
      </c>
      <c r="J167" s="38" t="s">
        <v>9</v>
      </c>
    </row>
    <row r="168" spans="1:10" ht="22.5" customHeight="1" x14ac:dyDescent="0.25">
      <c r="A168" s="91"/>
      <c r="B168" s="92"/>
      <c r="C168" s="96"/>
      <c r="D168" s="38" t="s">
        <v>11</v>
      </c>
      <c r="E168" s="39">
        <v>0</v>
      </c>
      <c r="F168" s="39">
        <v>0</v>
      </c>
      <c r="G168" s="39">
        <v>0</v>
      </c>
      <c r="H168" s="39">
        <v>0</v>
      </c>
      <c r="I168" s="39">
        <v>0</v>
      </c>
      <c r="J168" s="38" t="s">
        <v>9</v>
      </c>
    </row>
    <row r="169" spans="1:10" ht="48" customHeight="1" x14ac:dyDescent="0.25">
      <c r="A169" s="91"/>
      <c r="B169" s="92"/>
      <c r="C169" s="96"/>
      <c r="D169" s="38" t="s">
        <v>83</v>
      </c>
      <c r="E169" s="39">
        <f>E26</f>
        <v>0</v>
      </c>
      <c r="F169" s="39">
        <f>F26</f>
        <v>0</v>
      </c>
      <c r="G169" s="39">
        <f>G26</f>
        <v>0</v>
      </c>
      <c r="H169" s="39">
        <f t="shared" si="50"/>
        <v>0</v>
      </c>
      <c r="I169" s="39">
        <v>0</v>
      </c>
      <c r="J169" s="38" t="s">
        <v>9</v>
      </c>
    </row>
    <row r="170" spans="1:10" ht="25.5" customHeight="1" x14ac:dyDescent="0.25">
      <c r="A170" s="93"/>
      <c r="B170" s="94"/>
      <c r="C170" s="97"/>
      <c r="D170" s="40" t="s">
        <v>13</v>
      </c>
      <c r="E170" s="41">
        <f>SUM(E166,E167,E168,E169)</f>
        <v>0</v>
      </c>
      <c r="F170" s="41">
        <f>SUM(F166,F167,F168,F169)</f>
        <v>0</v>
      </c>
      <c r="G170" s="41">
        <f>SUM(G166,G167,G168,G169)</f>
        <v>0</v>
      </c>
      <c r="H170" s="41">
        <f t="shared" si="50"/>
        <v>0</v>
      </c>
      <c r="I170" s="41">
        <v>0</v>
      </c>
      <c r="J170" s="38" t="s">
        <v>9</v>
      </c>
    </row>
    <row r="171" spans="1:10" ht="15.75" hidden="1" x14ac:dyDescent="0.25">
      <c r="A171" s="10"/>
      <c r="B171" s="10"/>
      <c r="C171" s="10"/>
      <c r="D171" s="26"/>
      <c r="E171" s="17"/>
      <c r="F171" s="17"/>
      <c r="G171" s="17"/>
      <c r="H171" s="17"/>
      <c r="I171" s="17"/>
      <c r="J171" s="10"/>
    </row>
    <row r="172" spans="1:10" ht="15.75" hidden="1" x14ac:dyDescent="0.25">
      <c r="A172" s="10"/>
      <c r="B172" s="10"/>
      <c r="C172" s="10"/>
      <c r="D172" s="26"/>
      <c r="E172" s="17"/>
      <c r="F172" s="17"/>
      <c r="G172" s="17"/>
      <c r="H172" s="17"/>
      <c r="I172" s="17"/>
      <c r="J172" s="10"/>
    </row>
    <row r="173" spans="1:10" ht="15.75" hidden="1" x14ac:dyDescent="0.25">
      <c r="A173" s="10"/>
      <c r="B173" s="10"/>
      <c r="C173" s="10"/>
      <c r="D173" s="26"/>
      <c r="E173" s="17"/>
      <c r="F173" s="17"/>
      <c r="G173" s="17"/>
      <c r="H173" s="17"/>
      <c r="I173" s="17"/>
      <c r="J173" s="10"/>
    </row>
    <row r="174" spans="1:10" ht="15.75" hidden="1" x14ac:dyDescent="0.25">
      <c r="A174" s="18"/>
      <c r="B174" s="19"/>
      <c r="C174" s="19"/>
      <c r="D174" s="19"/>
      <c r="E174" s="19"/>
      <c r="F174" s="19"/>
      <c r="G174" s="19"/>
      <c r="H174" s="19"/>
      <c r="I174" s="19"/>
      <c r="J174" s="19"/>
    </row>
    <row r="175" spans="1:10" ht="36" customHeight="1" x14ac:dyDescent="0.25">
      <c r="A175" s="122" t="s">
        <v>31</v>
      </c>
      <c r="B175" s="122"/>
      <c r="C175" s="1" t="s">
        <v>29</v>
      </c>
      <c r="D175" s="6" t="s">
        <v>17</v>
      </c>
      <c r="E175" s="20"/>
      <c r="F175" s="123" t="s">
        <v>69</v>
      </c>
      <c r="G175" s="123"/>
      <c r="H175" s="6" t="s">
        <v>17</v>
      </c>
      <c r="I175" s="2" t="s">
        <v>70</v>
      </c>
      <c r="J175" s="19"/>
    </row>
    <row r="176" spans="1:10" x14ac:dyDescent="0.25">
      <c r="A176" s="3" t="s">
        <v>73</v>
      </c>
      <c r="B176" s="7"/>
      <c r="C176" s="8"/>
      <c r="D176" s="7"/>
      <c r="E176" s="7"/>
      <c r="F176" s="7"/>
      <c r="G176" s="7"/>
      <c r="H176" s="7"/>
      <c r="I176" s="7"/>
      <c r="J176" s="19"/>
    </row>
    <row r="177" spans="1:10" x14ac:dyDescent="0.25">
      <c r="A177" s="3" t="s">
        <v>71</v>
      </c>
      <c r="B177" s="7"/>
      <c r="C177" s="7"/>
      <c r="D177" s="7"/>
      <c r="E177" s="7"/>
      <c r="F177" s="7"/>
      <c r="G177" s="7"/>
      <c r="H177" s="7"/>
      <c r="I177" s="7"/>
      <c r="J177" s="19"/>
    </row>
    <row r="178" spans="1:10" ht="35.25" customHeight="1" x14ac:dyDescent="0.25">
      <c r="A178" s="122" t="s">
        <v>18</v>
      </c>
      <c r="B178" s="122"/>
      <c r="C178" s="2" t="s">
        <v>100</v>
      </c>
      <c r="D178" s="6" t="s">
        <v>17</v>
      </c>
      <c r="E178" s="21"/>
      <c r="F178" s="123" t="s">
        <v>86</v>
      </c>
      <c r="G178" s="123"/>
      <c r="H178" s="6" t="s">
        <v>17</v>
      </c>
      <c r="I178" s="2" t="s">
        <v>21</v>
      </c>
      <c r="J178" s="19"/>
    </row>
    <row r="179" spans="1:10" x14ac:dyDescent="0.25">
      <c r="A179" s="24" t="s">
        <v>74</v>
      </c>
      <c r="B179" s="25"/>
      <c r="C179" s="25"/>
      <c r="D179" s="25"/>
      <c r="E179" s="25"/>
      <c r="F179" s="25"/>
      <c r="G179" s="25"/>
      <c r="H179" s="25"/>
      <c r="I179" s="25"/>
      <c r="J179" s="19"/>
    </row>
    <row r="180" spans="1:10" x14ac:dyDescent="0.25">
      <c r="A180" s="3" t="s">
        <v>72</v>
      </c>
      <c r="B180" s="7"/>
      <c r="C180" s="7"/>
      <c r="D180" s="7"/>
      <c r="E180" s="7"/>
      <c r="F180" s="7"/>
      <c r="G180" s="7"/>
      <c r="H180" s="7"/>
      <c r="I180" s="7"/>
      <c r="J180" s="19"/>
    </row>
    <row r="181" spans="1:10" ht="23.25" customHeight="1" x14ac:dyDescent="0.25">
      <c r="A181" s="122" t="s">
        <v>90</v>
      </c>
      <c r="B181" s="122"/>
      <c r="C181" s="2" t="s">
        <v>99</v>
      </c>
      <c r="D181" s="6" t="s">
        <v>17</v>
      </c>
      <c r="E181" s="20"/>
      <c r="F181" s="123" t="s">
        <v>94</v>
      </c>
      <c r="G181" s="123"/>
      <c r="H181" s="6" t="s">
        <v>17</v>
      </c>
      <c r="I181" s="2" t="s">
        <v>92</v>
      </c>
      <c r="J181" s="19"/>
    </row>
    <row r="182" spans="1:10" x14ac:dyDescent="0.25">
      <c r="A182" s="24" t="s">
        <v>88</v>
      </c>
      <c r="B182" s="25"/>
      <c r="C182" s="25"/>
      <c r="D182" s="25"/>
      <c r="E182" s="7"/>
      <c r="F182" s="7"/>
      <c r="G182" s="7"/>
      <c r="H182" s="7"/>
      <c r="I182" s="7"/>
      <c r="J182" s="19"/>
    </row>
    <row r="183" spans="1:10" x14ac:dyDescent="0.25">
      <c r="A183" s="22"/>
      <c r="B183" s="23"/>
      <c r="C183" s="23"/>
      <c r="D183" s="23"/>
      <c r="E183" s="7"/>
      <c r="F183" s="7"/>
      <c r="G183" s="7"/>
      <c r="H183" s="7"/>
      <c r="I183" s="7"/>
      <c r="J183" s="19"/>
    </row>
    <row r="184" spans="1:10" ht="28.5" customHeight="1" x14ac:dyDescent="0.25">
      <c r="A184" s="122" t="s">
        <v>91</v>
      </c>
      <c r="B184" s="122"/>
      <c r="C184" s="2" t="s">
        <v>89</v>
      </c>
      <c r="D184" s="6" t="s">
        <v>17</v>
      </c>
      <c r="E184" s="21"/>
      <c r="F184" s="123" t="s">
        <v>94</v>
      </c>
      <c r="G184" s="123"/>
      <c r="H184" s="6" t="s">
        <v>17</v>
      </c>
      <c r="I184" s="2" t="s">
        <v>93</v>
      </c>
      <c r="J184" s="19"/>
    </row>
    <row r="185" spans="1:10" x14ac:dyDescent="0.25">
      <c r="A185" s="24" t="s">
        <v>87</v>
      </c>
      <c r="B185" s="25"/>
      <c r="C185" s="25"/>
      <c r="D185" s="25"/>
      <c r="E185" s="25"/>
      <c r="F185" s="25"/>
      <c r="G185" s="25"/>
      <c r="H185" s="25"/>
      <c r="I185" s="25"/>
      <c r="J185" s="19"/>
    </row>
    <row r="186" spans="1:10" x14ac:dyDescent="0.25">
      <c r="F186" s="12"/>
      <c r="G186" s="12"/>
      <c r="H186" s="12"/>
      <c r="I186" s="12"/>
      <c r="J186" s="12"/>
    </row>
    <row r="187" spans="1:10" x14ac:dyDescent="0.25">
      <c r="A187" s="63"/>
      <c r="B187" s="63"/>
      <c r="C187" s="21"/>
      <c r="D187" s="4"/>
      <c r="E187" s="21"/>
      <c r="F187" s="120"/>
      <c r="G187" s="120"/>
      <c r="H187" s="4"/>
      <c r="I187" s="21"/>
      <c r="J187" s="11"/>
    </row>
    <row r="188" spans="1:10" x14ac:dyDescent="0.25">
      <c r="A188" s="30" t="s">
        <v>114</v>
      </c>
      <c r="B188" s="21"/>
      <c r="C188" s="21"/>
      <c r="D188" s="21"/>
      <c r="E188" s="21"/>
      <c r="F188" s="21"/>
      <c r="G188" s="21"/>
      <c r="H188" s="21"/>
      <c r="I188" s="21"/>
      <c r="J188" s="11"/>
    </row>
    <row r="189" spans="1:10" x14ac:dyDescent="0.25">
      <c r="J189" s="11"/>
    </row>
    <row r="190" spans="1:10" x14ac:dyDescent="0.25">
      <c r="J190" s="11"/>
    </row>
    <row r="191" spans="1:10" x14ac:dyDescent="0.25">
      <c r="J191" s="11"/>
    </row>
    <row r="192" spans="1:10" x14ac:dyDescent="0.25">
      <c r="E192" s="16">
        <f>E150+E155+E160+E165</f>
        <v>385881.80000000005</v>
      </c>
      <c r="F192" s="16">
        <f t="shared" ref="F192:G192" si="61">F150+F155+F160+F165</f>
        <v>387886.9</v>
      </c>
      <c r="G192" s="16">
        <f t="shared" si="61"/>
        <v>87096.6</v>
      </c>
      <c r="J192" s="11"/>
    </row>
    <row r="193" spans="1:10" x14ac:dyDescent="0.25">
      <c r="J193" s="11"/>
    </row>
    <row r="194" spans="1:10" x14ac:dyDescent="0.25">
      <c r="J194" s="11"/>
    </row>
    <row r="195" spans="1:10" x14ac:dyDescent="0.25">
      <c r="A195" s="5"/>
      <c r="B195" s="9"/>
      <c r="J195" s="11"/>
    </row>
    <row r="196" spans="1:10" x14ac:dyDescent="0.25">
      <c r="J196" s="11"/>
    </row>
    <row r="197" spans="1:10" x14ac:dyDescent="0.25">
      <c r="J197" s="11"/>
    </row>
    <row r="198" spans="1:10" x14ac:dyDescent="0.25">
      <c r="J198" s="11"/>
    </row>
    <row r="199" spans="1:10" x14ac:dyDescent="0.25">
      <c r="J199" s="11"/>
    </row>
    <row r="200" spans="1:10" x14ac:dyDescent="0.25">
      <c r="J200" s="11"/>
    </row>
    <row r="201" spans="1:10" x14ac:dyDescent="0.25">
      <c r="J201" s="11"/>
    </row>
    <row r="202" spans="1:10" x14ac:dyDescent="0.25">
      <c r="J202" s="11"/>
    </row>
    <row r="203" spans="1:10" x14ac:dyDescent="0.25">
      <c r="J203" s="11"/>
    </row>
    <row r="204" spans="1:10" x14ac:dyDescent="0.25">
      <c r="J204" s="11"/>
    </row>
    <row r="205" spans="1:10" x14ac:dyDescent="0.25">
      <c r="J205" s="11"/>
    </row>
    <row r="206" spans="1:10" x14ac:dyDescent="0.25">
      <c r="J206" s="11"/>
    </row>
    <row r="207" spans="1:10" x14ac:dyDescent="0.25">
      <c r="J207" s="11"/>
    </row>
    <row r="208" spans="1:10" x14ac:dyDescent="0.25">
      <c r="J208" s="11"/>
    </row>
    <row r="209" spans="10:10" x14ac:dyDescent="0.25">
      <c r="J209" s="11"/>
    </row>
    <row r="210" spans="10:10" x14ac:dyDescent="0.25">
      <c r="J210" s="11"/>
    </row>
    <row r="211" spans="10:10" x14ac:dyDescent="0.25">
      <c r="J211" s="11"/>
    </row>
    <row r="212" spans="10:10" x14ac:dyDescent="0.25">
      <c r="J212" s="11"/>
    </row>
    <row r="213" spans="10:10" x14ac:dyDescent="0.25">
      <c r="J213" s="11"/>
    </row>
    <row r="214" spans="10:10" x14ac:dyDescent="0.25">
      <c r="J214" s="11"/>
    </row>
    <row r="215" spans="10:10" x14ac:dyDescent="0.25">
      <c r="J215" s="11"/>
    </row>
    <row r="216" spans="10:10" x14ac:dyDescent="0.25">
      <c r="J216" s="11"/>
    </row>
    <row r="217" spans="10:10" x14ac:dyDescent="0.25">
      <c r="J217" s="11"/>
    </row>
    <row r="218" spans="10:10" x14ac:dyDescent="0.25">
      <c r="J218" s="11"/>
    </row>
    <row r="219" spans="10:10" x14ac:dyDescent="0.25">
      <c r="J219" s="11"/>
    </row>
    <row r="220" spans="10:10" x14ac:dyDescent="0.25">
      <c r="J220" s="11"/>
    </row>
    <row r="221" spans="10:10" x14ac:dyDescent="0.25">
      <c r="J221" s="11"/>
    </row>
    <row r="222" spans="10:10" x14ac:dyDescent="0.25">
      <c r="J222" s="11"/>
    </row>
    <row r="223" spans="10:10" x14ac:dyDescent="0.25">
      <c r="J223" s="11"/>
    </row>
    <row r="224" spans="10:10" x14ac:dyDescent="0.25">
      <c r="J224" s="11"/>
    </row>
    <row r="225" spans="10:10" x14ac:dyDescent="0.25">
      <c r="J225" s="11"/>
    </row>
    <row r="226" spans="10:10" x14ac:dyDescent="0.25">
      <c r="J226" s="11"/>
    </row>
    <row r="227" spans="10:10" x14ac:dyDescent="0.25">
      <c r="J227" s="11"/>
    </row>
    <row r="228" spans="10:10" x14ac:dyDescent="0.25">
      <c r="J228" s="11"/>
    </row>
    <row r="229" spans="10:10" x14ac:dyDescent="0.25">
      <c r="J229" s="11"/>
    </row>
    <row r="230" spans="10:10" x14ac:dyDescent="0.25">
      <c r="J230" s="11"/>
    </row>
    <row r="231" spans="10:10" x14ac:dyDescent="0.25">
      <c r="J231" s="11"/>
    </row>
    <row r="232" spans="10:10" x14ac:dyDescent="0.25">
      <c r="J232" s="11"/>
    </row>
    <row r="233" spans="10:10" x14ac:dyDescent="0.25">
      <c r="J233" s="11"/>
    </row>
    <row r="234" spans="10:10" x14ac:dyDescent="0.25">
      <c r="J234" s="11"/>
    </row>
    <row r="235" spans="10:10" x14ac:dyDescent="0.25">
      <c r="J235" s="11"/>
    </row>
    <row r="236" spans="10:10" x14ac:dyDescent="0.25">
      <c r="J236" s="11"/>
    </row>
    <row r="237" spans="10:10" x14ac:dyDescent="0.25">
      <c r="J237" s="11"/>
    </row>
    <row r="238" spans="10:10" x14ac:dyDescent="0.25">
      <c r="J238" s="11"/>
    </row>
    <row r="239" spans="10:10" x14ac:dyDescent="0.25">
      <c r="J239" s="11"/>
    </row>
    <row r="240" spans="10:10" x14ac:dyDescent="0.25">
      <c r="J240" s="11"/>
    </row>
    <row r="241" spans="10:10" x14ac:dyDescent="0.25">
      <c r="J241" s="11"/>
    </row>
    <row r="242" spans="10:10" x14ac:dyDescent="0.25">
      <c r="J242" s="11"/>
    </row>
    <row r="243" spans="10:10" x14ac:dyDescent="0.25">
      <c r="J243" s="11"/>
    </row>
    <row r="244" spans="10:10" x14ac:dyDescent="0.25">
      <c r="J244" s="11"/>
    </row>
    <row r="245" spans="10:10" x14ac:dyDescent="0.25">
      <c r="J245" s="11"/>
    </row>
    <row r="246" spans="10:10" x14ac:dyDescent="0.25">
      <c r="J246" s="11"/>
    </row>
    <row r="247" spans="10:10" x14ac:dyDescent="0.25">
      <c r="J247" s="11"/>
    </row>
    <row r="248" spans="10:10" x14ac:dyDescent="0.25">
      <c r="J248" s="11"/>
    </row>
    <row r="249" spans="10:10" x14ac:dyDescent="0.25">
      <c r="J249" s="11"/>
    </row>
    <row r="250" spans="10:10" x14ac:dyDescent="0.25">
      <c r="J250" s="11"/>
    </row>
    <row r="251" spans="10:10" x14ac:dyDescent="0.25">
      <c r="J251" s="11"/>
    </row>
    <row r="252" spans="10:10" x14ac:dyDescent="0.25">
      <c r="J252" s="11"/>
    </row>
    <row r="253" spans="10:10" x14ac:dyDescent="0.25">
      <c r="J253" s="11"/>
    </row>
    <row r="254" spans="10:10" x14ac:dyDescent="0.25">
      <c r="J254" s="11"/>
    </row>
    <row r="255" spans="10:10" x14ac:dyDescent="0.25">
      <c r="J255" s="11"/>
    </row>
    <row r="256" spans="10:10" x14ac:dyDescent="0.25">
      <c r="J256" s="11"/>
    </row>
    <row r="257" spans="10:10" x14ac:dyDescent="0.25">
      <c r="J257" s="11"/>
    </row>
    <row r="258" spans="10:10" x14ac:dyDescent="0.25">
      <c r="J258" s="11"/>
    </row>
    <row r="259" spans="10:10" x14ac:dyDescent="0.25">
      <c r="J259" s="11"/>
    </row>
    <row r="260" spans="10:10" x14ac:dyDescent="0.25">
      <c r="J260" s="11"/>
    </row>
    <row r="261" spans="10:10" x14ac:dyDescent="0.25">
      <c r="J261" s="11"/>
    </row>
    <row r="262" spans="10:10" x14ac:dyDescent="0.25">
      <c r="J262" s="11"/>
    </row>
    <row r="263" spans="10:10" x14ac:dyDescent="0.25">
      <c r="J263" s="11"/>
    </row>
    <row r="264" spans="10:10" x14ac:dyDescent="0.25">
      <c r="J264" s="11"/>
    </row>
    <row r="265" spans="10:10" x14ac:dyDescent="0.25">
      <c r="J265" s="11"/>
    </row>
    <row r="266" spans="10:10" x14ac:dyDescent="0.25">
      <c r="J266" s="11"/>
    </row>
    <row r="267" spans="10:10" x14ac:dyDescent="0.25">
      <c r="J267" s="11"/>
    </row>
    <row r="268" spans="10:10" x14ac:dyDescent="0.25">
      <c r="J268" s="11"/>
    </row>
    <row r="269" spans="10:10" x14ac:dyDescent="0.25">
      <c r="J269" s="11"/>
    </row>
    <row r="270" spans="10:10" x14ac:dyDescent="0.25">
      <c r="J270" s="11"/>
    </row>
    <row r="271" spans="10:10" x14ac:dyDescent="0.25">
      <c r="J271" s="11"/>
    </row>
    <row r="272" spans="10:10" x14ac:dyDescent="0.25">
      <c r="J272" s="11"/>
    </row>
    <row r="273" spans="10:10" x14ac:dyDescent="0.25">
      <c r="J273" s="11"/>
    </row>
    <row r="274" spans="10:10" x14ac:dyDescent="0.25">
      <c r="J274" s="11"/>
    </row>
    <row r="275" spans="10:10" x14ac:dyDescent="0.25">
      <c r="J275" s="11"/>
    </row>
    <row r="276" spans="10:10" x14ac:dyDescent="0.25">
      <c r="J276" s="11"/>
    </row>
    <row r="277" spans="10:10" x14ac:dyDescent="0.25">
      <c r="J277" s="11"/>
    </row>
    <row r="278" spans="10:10" x14ac:dyDescent="0.25">
      <c r="J278" s="11"/>
    </row>
    <row r="279" spans="10:10" x14ac:dyDescent="0.25">
      <c r="J279" s="11"/>
    </row>
    <row r="280" spans="10:10" x14ac:dyDescent="0.25">
      <c r="J280" s="11"/>
    </row>
    <row r="281" spans="10:10" x14ac:dyDescent="0.25">
      <c r="J281" s="11"/>
    </row>
    <row r="282" spans="10:10" x14ac:dyDescent="0.25">
      <c r="J282" s="11"/>
    </row>
    <row r="283" spans="10:10" x14ac:dyDescent="0.25">
      <c r="J283" s="11"/>
    </row>
    <row r="284" spans="10:10" x14ac:dyDescent="0.25">
      <c r="J284" s="11"/>
    </row>
    <row r="285" spans="10:10" x14ac:dyDescent="0.25">
      <c r="J285" s="11"/>
    </row>
    <row r="286" spans="10:10" x14ac:dyDescent="0.25">
      <c r="J286" s="11"/>
    </row>
    <row r="287" spans="10:10" x14ac:dyDescent="0.25">
      <c r="J287" s="11"/>
    </row>
    <row r="288" spans="10:10" x14ac:dyDescent="0.25">
      <c r="J288" s="11"/>
    </row>
    <row r="289" spans="10:10" x14ac:dyDescent="0.25">
      <c r="J289" s="11"/>
    </row>
    <row r="290" spans="10:10" x14ac:dyDescent="0.25">
      <c r="J290" s="11"/>
    </row>
    <row r="291" spans="10:10" x14ac:dyDescent="0.25">
      <c r="J291" s="11"/>
    </row>
    <row r="292" spans="10:10" x14ac:dyDescent="0.25">
      <c r="J292" s="11"/>
    </row>
    <row r="293" spans="10:10" x14ac:dyDescent="0.25">
      <c r="J293" s="11"/>
    </row>
    <row r="294" spans="10:10" x14ac:dyDescent="0.25">
      <c r="J294" s="11"/>
    </row>
    <row r="295" spans="10:10" x14ac:dyDescent="0.25">
      <c r="J295" s="11"/>
    </row>
    <row r="296" spans="10:10" x14ac:dyDescent="0.25">
      <c r="J296" s="11"/>
    </row>
    <row r="297" spans="10:10" x14ac:dyDescent="0.25">
      <c r="J297" s="11"/>
    </row>
    <row r="298" spans="10:10" x14ac:dyDescent="0.25">
      <c r="J298" s="11"/>
    </row>
    <row r="299" spans="10:10" x14ac:dyDescent="0.25">
      <c r="J299" s="11"/>
    </row>
    <row r="300" spans="10:10" x14ac:dyDescent="0.25">
      <c r="J300" s="11"/>
    </row>
    <row r="301" spans="10:10" x14ac:dyDescent="0.25">
      <c r="J301" s="11"/>
    </row>
    <row r="302" spans="10:10" x14ac:dyDescent="0.25">
      <c r="J302" s="11"/>
    </row>
    <row r="303" spans="10:10" x14ac:dyDescent="0.25">
      <c r="J303" s="11"/>
    </row>
    <row r="304" spans="10:10" x14ac:dyDescent="0.25">
      <c r="J304" s="11"/>
    </row>
    <row r="305" spans="10:10" x14ac:dyDescent="0.25">
      <c r="J305" s="11"/>
    </row>
    <row r="306" spans="10:10" x14ac:dyDescent="0.25">
      <c r="J306" s="11"/>
    </row>
    <row r="307" spans="10:10" x14ac:dyDescent="0.25">
      <c r="J307" s="11"/>
    </row>
    <row r="308" spans="10:10" x14ac:dyDescent="0.25">
      <c r="J308" s="11"/>
    </row>
    <row r="309" spans="10:10" x14ac:dyDescent="0.25">
      <c r="J309" s="11"/>
    </row>
    <row r="310" spans="10:10" x14ac:dyDescent="0.25">
      <c r="J310" s="11"/>
    </row>
    <row r="311" spans="10:10" x14ac:dyDescent="0.25">
      <c r="J311" s="11"/>
    </row>
    <row r="312" spans="10:10" x14ac:dyDescent="0.25">
      <c r="J312" s="11"/>
    </row>
    <row r="313" spans="10:10" x14ac:dyDescent="0.25">
      <c r="J313" s="11"/>
    </row>
    <row r="314" spans="10:10" x14ac:dyDescent="0.25">
      <c r="J314" s="11"/>
    </row>
    <row r="315" spans="10:10" x14ac:dyDescent="0.25">
      <c r="J315" s="11"/>
    </row>
    <row r="316" spans="10:10" x14ac:dyDescent="0.25">
      <c r="J316" s="11"/>
    </row>
    <row r="317" spans="10:10" x14ac:dyDescent="0.25">
      <c r="J317" s="11"/>
    </row>
    <row r="318" spans="10:10" x14ac:dyDescent="0.25">
      <c r="J318" s="11"/>
    </row>
    <row r="319" spans="10:10" x14ac:dyDescent="0.25">
      <c r="J319" s="11"/>
    </row>
    <row r="320" spans="10:10" x14ac:dyDescent="0.25">
      <c r="J320" s="11"/>
    </row>
    <row r="321" spans="10:10" x14ac:dyDescent="0.25">
      <c r="J321" s="11"/>
    </row>
    <row r="322" spans="10:10" x14ac:dyDescent="0.25">
      <c r="J322" s="11"/>
    </row>
    <row r="323" spans="10:10" x14ac:dyDescent="0.25">
      <c r="J323" s="11"/>
    </row>
    <row r="324" spans="10:10" x14ac:dyDescent="0.25">
      <c r="J324" s="11"/>
    </row>
    <row r="325" spans="10:10" x14ac:dyDescent="0.25">
      <c r="J325" s="11"/>
    </row>
    <row r="326" spans="10:10" x14ac:dyDescent="0.25">
      <c r="J326" s="11"/>
    </row>
    <row r="327" spans="10:10" x14ac:dyDescent="0.25">
      <c r="J327" s="11"/>
    </row>
    <row r="328" spans="10:10" x14ac:dyDescent="0.25">
      <c r="J328" s="11"/>
    </row>
    <row r="329" spans="10:10" x14ac:dyDescent="0.25">
      <c r="J329" s="11"/>
    </row>
    <row r="330" spans="10:10" x14ac:dyDescent="0.25">
      <c r="J330" s="11"/>
    </row>
    <row r="331" spans="10:10" x14ac:dyDescent="0.25">
      <c r="J331" s="11"/>
    </row>
    <row r="332" spans="10:10" x14ac:dyDescent="0.25">
      <c r="J332" s="11"/>
    </row>
    <row r="333" spans="10:10" x14ac:dyDescent="0.25">
      <c r="J333" s="11"/>
    </row>
    <row r="334" spans="10:10" x14ac:dyDescent="0.25">
      <c r="J334" s="11"/>
    </row>
    <row r="335" spans="10:10" x14ac:dyDescent="0.25">
      <c r="J335" s="11"/>
    </row>
    <row r="336" spans="10:10" x14ac:dyDescent="0.25">
      <c r="J336" s="11"/>
    </row>
    <row r="337" spans="10:10" x14ac:dyDescent="0.25">
      <c r="J337" s="11"/>
    </row>
    <row r="338" spans="10:10" x14ac:dyDescent="0.25">
      <c r="J338" s="11"/>
    </row>
    <row r="339" spans="10:10" x14ac:dyDescent="0.25">
      <c r="J339" s="11"/>
    </row>
    <row r="340" spans="10:10" x14ac:dyDescent="0.25">
      <c r="J340" s="11"/>
    </row>
    <row r="341" spans="10:10" x14ac:dyDescent="0.25">
      <c r="J341" s="11"/>
    </row>
    <row r="342" spans="10:10" x14ac:dyDescent="0.25">
      <c r="J342" s="11"/>
    </row>
    <row r="343" spans="10:10" x14ac:dyDescent="0.25">
      <c r="J343" s="11"/>
    </row>
    <row r="344" spans="10:10" x14ac:dyDescent="0.25">
      <c r="J344" s="11"/>
    </row>
    <row r="345" spans="10:10" x14ac:dyDescent="0.25">
      <c r="J345" s="11"/>
    </row>
    <row r="346" spans="10:10" x14ac:dyDescent="0.25">
      <c r="J346" s="11"/>
    </row>
    <row r="347" spans="10:10" x14ac:dyDescent="0.25">
      <c r="J347" s="11"/>
    </row>
    <row r="348" spans="10:10" x14ac:dyDescent="0.25">
      <c r="J348" s="11"/>
    </row>
    <row r="349" spans="10:10" x14ac:dyDescent="0.25">
      <c r="J349" s="11"/>
    </row>
    <row r="350" spans="10:10" x14ac:dyDescent="0.25">
      <c r="J350" s="11"/>
    </row>
    <row r="351" spans="10:10" x14ac:dyDescent="0.25">
      <c r="J351" s="11"/>
    </row>
    <row r="352" spans="10:10" x14ac:dyDescent="0.25">
      <c r="J352" s="11"/>
    </row>
    <row r="353" spans="10:10" x14ac:dyDescent="0.25">
      <c r="J353" s="11"/>
    </row>
    <row r="354" spans="10:10" x14ac:dyDescent="0.25">
      <c r="J354" s="11"/>
    </row>
    <row r="355" spans="10:10" x14ac:dyDescent="0.25">
      <c r="J355" s="11"/>
    </row>
    <row r="356" spans="10:10" x14ac:dyDescent="0.25">
      <c r="J356" s="11"/>
    </row>
    <row r="357" spans="10:10" x14ac:dyDescent="0.25">
      <c r="J357" s="11"/>
    </row>
    <row r="358" spans="10:10" x14ac:dyDescent="0.25">
      <c r="J358" s="11"/>
    </row>
    <row r="359" spans="10:10" x14ac:dyDescent="0.25">
      <c r="J359" s="11"/>
    </row>
    <row r="360" spans="10:10" x14ac:dyDescent="0.25">
      <c r="J360" s="11"/>
    </row>
    <row r="361" spans="10:10" x14ac:dyDescent="0.25">
      <c r="J361" s="11"/>
    </row>
    <row r="362" spans="10:10" x14ac:dyDescent="0.25">
      <c r="J362" s="11"/>
    </row>
    <row r="363" spans="10:10" x14ac:dyDescent="0.25">
      <c r="J363" s="11"/>
    </row>
    <row r="364" spans="10:10" x14ac:dyDescent="0.25">
      <c r="J364" s="11"/>
    </row>
    <row r="365" spans="10:10" x14ac:dyDescent="0.25">
      <c r="J365" s="11"/>
    </row>
    <row r="366" spans="10:10" x14ac:dyDescent="0.25">
      <c r="J366" s="11"/>
    </row>
    <row r="367" spans="10:10" x14ac:dyDescent="0.25">
      <c r="J367" s="11"/>
    </row>
    <row r="368" spans="10:10" x14ac:dyDescent="0.25">
      <c r="J368" s="11"/>
    </row>
    <row r="369" spans="10:10" x14ac:dyDescent="0.25">
      <c r="J369" s="11"/>
    </row>
    <row r="370" spans="10:10" x14ac:dyDescent="0.25">
      <c r="J370" s="11"/>
    </row>
    <row r="371" spans="10:10" x14ac:dyDescent="0.25">
      <c r="J371" s="11"/>
    </row>
    <row r="372" spans="10:10" x14ac:dyDescent="0.25">
      <c r="J372" s="11"/>
    </row>
    <row r="373" spans="10:10" x14ac:dyDescent="0.25">
      <c r="J373" s="11"/>
    </row>
    <row r="374" spans="10:10" x14ac:dyDescent="0.25">
      <c r="J374" s="11"/>
    </row>
    <row r="375" spans="10:10" x14ac:dyDescent="0.25">
      <c r="J375" s="11"/>
    </row>
    <row r="376" spans="10:10" x14ac:dyDescent="0.25">
      <c r="J376" s="11"/>
    </row>
    <row r="377" spans="10:10" x14ac:dyDescent="0.25">
      <c r="J377" s="11"/>
    </row>
    <row r="378" spans="10:10" x14ac:dyDescent="0.25">
      <c r="J378" s="11"/>
    </row>
    <row r="379" spans="10:10" x14ac:dyDescent="0.25">
      <c r="J379" s="11"/>
    </row>
    <row r="380" spans="10:10" x14ac:dyDescent="0.25">
      <c r="J380" s="11"/>
    </row>
    <row r="381" spans="10:10" x14ac:dyDescent="0.25">
      <c r="J381" s="11"/>
    </row>
    <row r="382" spans="10:10" x14ac:dyDescent="0.25">
      <c r="J382" s="11"/>
    </row>
    <row r="383" spans="10:10" x14ac:dyDescent="0.25">
      <c r="J383" s="11"/>
    </row>
    <row r="384" spans="10:10" x14ac:dyDescent="0.25">
      <c r="J384" s="11"/>
    </row>
    <row r="385" spans="10:10" x14ac:dyDescent="0.25">
      <c r="J385" s="11"/>
    </row>
    <row r="386" spans="10:10" x14ac:dyDescent="0.25">
      <c r="J386" s="11"/>
    </row>
    <row r="387" spans="10:10" x14ac:dyDescent="0.25">
      <c r="J387" s="11"/>
    </row>
    <row r="388" spans="10:10" x14ac:dyDescent="0.25">
      <c r="J388" s="11"/>
    </row>
    <row r="389" spans="10:10" x14ac:dyDescent="0.25">
      <c r="J389" s="11"/>
    </row>
    <row r="390" spans="10:10" x14ac:dyDescent="0.25">
      <c r="J390" s="11"/>
    </row>
    <row r="391" spans="10:10" x14ac:dyDescent="0.25">
      <c r="J391" s="11"/>
    </row>
    <row r="392" spans="10:10" x14ac:dyDescent="0.25">
      <c r="J392" s="11"/>
    </row>
    <row r="393" spans="10:10" x14ac:dyDescent="0.25">
      <c r="J393" s="11"/>
    </row>
    <row r="394" spans="10:10" x14ac:dyDescent="0.25">
      <c r="J394" s="11"/>
    </row>
    <row r="395" spans="10:10" x14ac:dyDescent="0.25">
      <c r="J395" s="11"/>
    </row>
    <row r="396" spans="10:10" x14ac:dyDescent="0.25">
      <c r="J396" s="11"/>
    </row>
    <row r="397" spans="10:10" x14ac:dyDescent="0.25">
      <c r="J397" s="11"/>
    </row>
    <row r="398" spans="10:10" x14ac:dyDescent="0.25">
      <c r="J398" s="11"/>
    </row>
    <row r="399" spans="10:10" x14ac:dyDescent="0.25">
      <c r="J399" s="11"/>
    </row>
    <row r="400" spans="10:10" x14ac:dyDescent="0.25">
      <c r="J400" s="11"/>
    </row>
    <row r="401" spans="10:10" x14ac:dyDescent="0.25">
      <c r="J401" s="11"/>
    </row>
    <row r="402" spans="10:10" x14ac:dyDescent="0.25">
      <c r="J402" s="11"/>
    </row>
    <row r="403" spans="10:10" x14ac:dyDescent="0.25">
      <c r="J403" s="11"/>
    </row>
    <row r="404" spans="10:10" x14ac:dyDescent="0.25">
      <c r="J404" s="11"/>
    </row>
    <row r="405" spans="10:10" x14ac:dyDescent="0.25">
      <c r="J405" s="11"/>
    </row>
    <row r="406" spans="10:10" x14ac:dyDescent="0.25">
      <c r="J406" s="11"/>
    </row>
    <row r="407" spans="10:10" x14ac:dyDescent="0.25">
      <c r="J407" s="11"/>
    </row>
    <row r="408" spans="10:10" x14ac:dyDescent="0.25">
      <c r="J408" s="11"/>
    </row>
    <row r="409" spans="10:10" x14ac:dyDescent="0.25">
      <c r="J409" s="11"/>
    </row>
    <row r="410" spans="10:10" x14ac:dyDescent="0.25">
      <c r="J410" s="11"/>
    </row>
    <row r="411" spans="10:10" x14ac:dyDescent="0.25">
      <c r="J411" s="11"/>
    </row>
    <row r="412" spans="10:10" x14ac:dyDescent="0.25">
      <c r="J412" s="11"/>
    </row>
    <row r="413" spans="10:10" x14ac:dyDescent="0.25">
      <c r="J413" s="11"/>
    </row>
    <row r="414" spans="10:10" x14ac:dyDescent="0.25">
      <c r="J414" s="11"/>
    </row>
    <row r="415" spans="10:10" x14ac:dyDescent="0.25">
      <c r="J415" s="11"/>
    </row>
    <row r="416" spans="10:10" x14ac:dyDescent="0.25">
      <c r="J416" s="11"/>
    </row>
    <row r="417" spans="10:10" x14ac:dyDescent="0.25">
      <c r="J417" s="11"/>
    </row>
    <row r="418" spans="10:10" x14ac:dyDescent="0.25">
      <c r="J418" s="11"/>
    </row>
    <row r="419" spans="10:10" x14ac:dyDescent="0.25">
      <c r="J419" s="11"/>
    </row>
    <row r="420" spans="10:10" x14ac:dyDescent="0.25">
      <c r="J420" s="11"/>
    </row>
    <row r="421" spans="10:10" x14ac:dyDescent="0.25">
      <c r="J421" s="11"/>
    </row>
    <row r="422" spans="10:10" x14ac:dyDescent="0.25">
      <c r="J422" s="11"/>
    </row>
    <row r="423" spans="10:10" x14ac:dyDescent="0.25">
      <c r="J423" s="11"/>
    </row>
    <row r="424" spans="10:10" x14ac:dyDescent="0.25">
      <c r="J424" s="11"/>
    </row>
    <row r="425" spans="10:10" x14ac:dyDescent="0.25">
      <c r="J425" s="11"/>
    </row>
    <row r="426" spans="10:10" x14ac:dyDescent="0.25">
      <c r="J426" s="11"/>
    </row>
    <row r="427" spans="10:10" x14ac:dyDescent="0.25">
      <c r="J427" s="11"/>
    </row>
    <row r="428" spans="10:10" x14ac:dyDescent="0.25">
      <c r="J428" s="11"/>
    </row>
    <row r="429" spans="10:10" x14ac:dyDescent="0.25">
      <c r="J429" s="11"/>
    </row>
    <row r="430" spans="10:10" x14ac:dyDescent="0.25">
      <c r="J430" s="11"/>
    </row>
    <row r="431" spans="10:10" x14ac:dyDescent="0.25">
      <c r="J431" s="11"/>
    </row>
    <row r="432" spans="10:10" x14ac:dyDescent="0.25">
      <c r="J432" s="11"/>
    </row>
    <row r="433" spans="10:10" x14ac:dyDescent="0.25">
      <c r="J433" s="11"/>
    </row>
    <row r="434" spans="10:10" x14ac:dyDescent="0.25">
      <c r="J434" s="11"/>
    </row>
    <row r="435" spans="10:10" x14ac:dyDescent="0.25">
      <c r="J435" s="11"/>
    </row>
    <row r="436" spans="10:10" x14ac:dyDescent="0.25">
      <c r="J436" s="11"/>
    </row>
    <row r="437" spans="10:10" x14ac:dyDescent="0.25">
      <c r="J437" s="11"/>
    </row>
    <row r="438" spans="10:10" x14ac:dyDescent="0.25">
      <c r="J438" s="11"/>
    </row>
    <row r="439" spans="10:10" x14ac:dyDescent="0.25">
      <c r="J439" s="11"/>
    </row>
    <row r="440" spans="10:10" x14ac:dyDescent="0.25">
      <c r="J440" s="11"/>
    </row>
    <row r="441" spans="10:10" x14ac:dyDescent="0.25">
      <c r="J441" s="11"/>
    </row>
    <row r="442" spans="10:10" x14ac:dyDescent="0.25">
      <c r="J442" s="11"/>
    </row>
    <row r="443" spans="10:10" x14ac:dyDescent="0.25">
      <c r="J443" s="11"/>
    </row>
    <row r="444" spans="10:10" x14ac:dyDescent="0.25">
      <c r="J444" s="11"/>
    </row>
    <row r="445" spans="10:10" x14ac:dyDescent="0.25">
      <c r="J445" s="11"/>
    </row>
    <row r="446" spans="10:10" x14ac:dyDescent="0.25">
      <c r="J446" s="11"/>
    </row>
    <row r="447" spans="10:10" x14ac:dyDescent="0.25">
      <c r="J447" s="11"/>
    </row>
    <row r="448" spans="10:10" x14ac:dyDescent="0.25">
      <c r="J448" s="11"/>
    </row>
    <row r="449" spans="10:10" x14ac:dyDescent="0.25">
      <c r="J449" s="11"/>
    </row>
    <row r="450" spans="10:10" x14ac:dyDescent="0.25">
      <c r="J450" s="11"/>
    </row>
    <row r="451" spans="10:10" x14ac:dyDescent="0.25">
      <c r="J451" s="11"/>
    </row>
    <row r="452" spans="10:10" x14ac:dyDescent="0.25">
      <c r="J452" s="11"/>
    </row>
    <row r="453" spans="10:10" x14ac:dyDescent="0.25">
      <c r="J453" s="11"/>
    </row>
    <row r="454" spans="10:10" x14ac:dyDescent="0.25">
      <c r="J454" s="11"/>
    </row>
    <row r="455" spans="10:10" x14ac:dyDescent="0.25">
      <c r="J455" s="11"/>
    </row>
    <row r="456" spans="10:10" x14ac:dyDescent="0.25">
      <c r="J456" s="11"/>
    </row>
    <row r="457" spans="10:10" x14ac:dyDescent="0.25">
      <c r="J457" s="11"/>
    </row>
    <row r="458" spans="10:10" x14ac:dyDescent="0.25">
      <c r="J458" s="11"/>
    </row>
    <row r="459" spans="10:10" x14ac:dyDescent="0.25">
      <c r="J459" s="11"/>
    </row>
    <row r="460" spans="10:10" x14ac:dyDescent="0.25">
      <c r="J460" s="11"/>
    </row>
    <row r="461" spans="10:10" x14ac:dyDescent="0.25">
      <c r="J461" s="11"/>
    </row>
    <row r="462" spans="10:10" x14ac:dyDescent="0.25">
      <c r="J462" s="11"/>
    </row>
    <row r="463" spans="10:10" x14ac:dyDescent="0.25">
      <c r="J463" s="11"/>
    </row>
    <row r="464" spans="10:10" x14ac:dyDescent="0.25">
      <c r="J464" s="11"/>
    </row>
    <row r="465" spans="10:10" x14ac:dyDescent="0.25">
      <c r="J465" s="11"/>
    </row>
    <row r="466" spans="10:10" x14ac:dyDescent="0.25">
      <c r="J466" s="11"/>
    </row>
    <row r="467" spans="10:10" x14ac:dyDescent="0.25">
      <c r="J467" s="11"/>
    </row>
    <row r="468" spans="10:10" x14ac:dyDescent="0.25">
      <c r="J468" s="11"/>
    </row>
    <row r="469" spans="10:10" x14ac:dyDescent="0.25">
      <c r="J469" s="11"/>
    </row>
    <row r="470" spans="10:10" x14ac:dyDescent="0.25">
      <c r="J470" s="11"/>
    </row>
    <row r="471" spans="10:10" x14ac:dyDescent="0.25">
      <c r="J471" s="11"/>
    </row>
    <row r="472" spans="10:10" x14ac:dyDescent="0.25">
      <c r="J472" s="11"/>
    </row>
    <row r="473" spans="10:10" x14ac:dyDescent="0.25">
      <c r="J473" s="11"/>
    </row>
    <row r="474" spans="10:10" x14ac:dyDescent="0.25">
      <c r="J474" s="11"/>
    </row>
    <row r="475" spans="10:10" x14ac:dyDescent="0.25">
      <c r="J475" s="11"/>
    </row>
    <row r="476" spans="10:10" x14ac:dyDescent="0.25">
      <c r="J476" s="11"/>
    </row>
    <row r="477" spans="10:10" x14ac:dyDescent="0.25">
      <c r="J477" s="11"/>
    </row>
    <row r="478" spans="10:10" x14ac:dyDescent="0.25">
      <c r="J478" s="11"/>
    </row>
    <row r="479" spans="10:10" x14ac:dyDescent="0.25">
      <c r="J479" s="11"/>
    </row>
    <row r="480" spans="10:10" x14ac:dyDescent="0.25">
      <c r="J480" s="11"/>
    </row>
    <row r="481" spans="10:10" x14ac:dyDescent="0.25">
      <c r="J481" s="11"/>
    </row>
    <row r="482" spans="10:10" x14ac:dyDescent="0.25">
      <c r="J482" s="11"/>
    </row>
    <row r="483" spans="10:10" x14ac:dyDescent="0.25">
      <c r="J483" s="11"/>
    </row>
    <row r="484" spans="10:10" x14ac:dyDescent="0.25">
      <c r="J484" s="11"/>
    </row>
    <row r="485" spans="10:10" x14ac:dyDescent="0.25">
      <c r="J485" s="11"/>
    </row>
    <row r="486" spans="10:10" x14ac:dyDescent="0.25">
      <c r="J486" s="11"/>
    </row>
    <row r="487" spans="10:10" x14ac:dyDescent="0.25">
      <c r="J487" s="11"/>
    </row>
    <row r="488" spans="10:10" x14ac:dyDescent="0.25">
      <c r="J488" s="11"/>
    </row>
    <row r="489" spans="10:10" x14ac:dyDescent="0.25">
      <c r="J489" s="11"/>
    </row>
    <row r="490" spans="10:10" x14ac:dyDescent="0.25">
      <c r="J490" s="11"/>
    </row>
    <row r="491" spans="10:10" x14ac:dyDescent="0.25">
      <c r="J491" s="11"/>
    </row>
    <row r="492" spans="10:10" x14ac:dyDescent="0.25">
      <c r="J492" s="11"/>
    </row>
    <row r="493" spans="10:10" x14ac:dyDescent="0.25">
      <c r="J493" s="11"/>
    </row>
    <row r="494" spans="10:10" x14ac:dyDescent="0.25">
      <c r="J494" s="11"/>
    </row>
    <row r="495" spans="10:10" x14ac:dyDescent="0.25">
      <c r="J495" s="11"/>
    </row>
    <row r="496" spans="10:10" x14ac:dyDescent="0.25">
      <c r="J496" s="11"/>
    </row>
    <row r="497" spans="10:10" x14ac:dyDescent="0.25">
      <c r="J497" s="11"/>
    </row>
    <row r="498" spans="10:10" x14ac:dyDescent="0.25">
      <c r="J498" s="11"/>
    </row>
    <row r="499" spans="10:10" x14ac:dyDescent="0.25">
      <c r="J499" s="11"/>
    </row>
    <row r="500" spans="10:10" x14ac:dyDescent="0.25">
      <c r="J500" s="11"/>
    </row>
    <row r="501" spans="10:10" x14ac:dyDescent="0.25">
      <c r="J501" s="11"/>
    </row>
    <row r="502" spans="10:10" x14ac:dyDescent="0.25">
      <c r="J502" s="11"/>
    </row>
    <row r="503" spans="10:10" x14ac:dyDescent="0.25">
      <c r="J503" s="11"/>
    </row>
    <row r="504" spans="10:10" x14ac:dyDescent="0.25">
      <c r="J504" s="11"/>
    </row>
    <row r="505" spans="10:10" x14ac:dyDescent="0.25">
      <c r="J505" s="11"/>
    </row>
    <row r="506" spans="10:10" x14ac:dyDescent="0.25">
      <c r="J506" s="11"/>
    </row>
    <row r="507" spans="10:10" x14ac:dyDescent="0.25">
      <c r="J507" s="11"/>
    </row>
    <row r="508" spans="10:10" x14ac:dyDescent="0.25">
      <c r="J508" s="11"/>
    </row>
    <row r="509" spans="10:10" x14ac:dyDescent="0.25">
      <c r="J509" s="11"/>
    </row>
    <row r="510" spans="10:10" x14ac:dyDescent="0.25">
      <c r="J510" s="11"/>
    </row>
    <row r="511" spans="10:10" x14ac:dyDescent="0.25">
      <c r="J511" s="11"/>
    </row>
    <row r="512" spans="10:10" x14ac:dyDescent="0.25">
      <c r="J512" s="11"/>
    </row>
    <row r="513" spans="10:10" x14ac:dyDescent="0.25">
      <c r="J513" s="11"/>
    </row>
    <row r="514" spans="10:10" x14ac:dyDescent="0.25">
      <c r="J514" s="11"/>
    </row>
    <row r="515" spans="10:10" x14ac:dyDescent="0.25">
      <c r="J515" s="11"/>
    </row>
    <row r="516" spans="10:10" x14ac:dyDescent="0.25">
      <c r="J516" s="11"/>
    </row>
    <row r="517" spans="10:10" x14ac:dyDescent="0.25">
      <c r="J517" s="11"/>
    </row>
    <row r="518" spans="10:10" x14ac:dyDescent="0.25">
      <c r="J518" s="11"/>
    </row>
    <row r="519" spans="10:10" x14ac:dyDescent="0.25">
      <c r="J519" s="11"/>
    </row>
    <row r="520" spans="10:10" x14ac:dyDescent="0.25">
      <c r="J520" s="11"/>
    </row>
    <row r="521" spans="10:10" x14ac:dyDescent="0.25">
      <c r="J521" s="11"/>
    </row>
    <row r="522" spans="10:10" x14ac:dyDescent="0.25">
      <c r="J522" s="11"/>
    </row>
    <row r="523" spans="10:10" x14ac:dyDescent="0.25">
      <c r="J523" s="11"/>
    </row>
    <row r="524" spans="10:10" x14ac:dyDescent="0.25">
      <c r="J524" s="11"/>
    </row>
    <row r="525" spans="10:10" x14ac:dyDescent="0.25">
      <c r="J525" s="11"/>
    </row>
    <row r="526" spans="10:10" x14ac:dyDescent="0.25">
      <c r="J526" s="11"/>
    </row>
    <row r="527" spans="10:10" x14ac:dyDescent="0.25">
      <c r="J527" s="11"/>
    </row>
    <row r="528" spans="10:10" x14ac:dyDescent="0.25">
      <c r="J528" s="11"/>
    </row>
    <row r="529" spans="10:10" x14ac:dyDescent="0.25">
      <c r="J529" s="11"/>
    </row>
    <row r="530" spans="10:10" x14ac:dyDescent="0.25">
      <c r="J530" s="11"/>
    </row>
    <row r="531" spans="10:10" x14ac:dyDescent="0.25">
      <c r="J531" s="11"/>
    </row>
    <row r="532" spans="10:10" x14ac:dyDescent="0.25">
      <c r="J532" s="11"/>
    </row>
    <row r="533" spans="10:10" x14ac:dyDescent="0.25">
      <c r="J533" s="11"/>
    </row>
    <row r="534" spans="10:10" x14ac:dyDescent="0.25">
      <c r="J534" s="11"/>
    </row>
    <row r="535" spans="10:10" x14ac:dyDescent="0.25">
      <c r="J535" s="11"/>
    </row>
    <row r="536" spans="10:10" x14ac:dyDescent="0.25">
      <c r="J536" s="11"/>
    </row>
    <row r="537" spans="10:10" x14ac:dyDescent="0.25">
      <c r="J537" s="11"/>
    </row>
    <row r="538" spans="10:10" x14ac:dyDescent="0.25">
      <c r="J538" s="11"/>
    </row>
    <row r="539" spans="10:10" x14ac:dyDescent="0.25">
      <c r="J539" s="11"/>
    </row>
    <row r="540" spans="10:10" x14ac:dyDescent="0.25">
      <c r="J540" s="11"/>
    </row>
    <row r="541" spans="10:10" x14ac:dyDescent="0.25">
      <c r="J541" s="11"/>
    </row>
    <row r="542" spans="10:10" x14ac:dyDescent="0.25">
      <c r="J542" s="11"/>
    </row>
    <row r="543" spans="10:10" x14ac:dyDescent="0.25">
      <c r="J543" s="11"/>
    </row>
    <row r="544" spans="10:10" x14ac:dyDescent="0.25">
      <c r="J544" s="11"/>
    </row>
    <row r="545" spans="10:10" x14ac:dyDescent="0.25">
      <c r="J545" s="11"/>
    </row>
    <row r="546" spans="10:10" x14ac:dyDescent="0.25">
      <c r="J546" s="11"/>
    </row>
    <row r="547" spans="10:10" x14ac:dyDescent="0.25">
      <c r="J547" s="11"/>
    </row>
    <row r="548" spans="10:10" x14ac:dyDescent="0.25">
      <c r="J548" s="11"/>
    </row>
    <row r="549" spans="10:10" x14ac:dyDescent="0.25">
      <c r="J549" s="11"/>
    </row>
    <row r="550" spans="10:10" x14ac:dyDescent="0.25">
      <c r="J550" s="11"/>
    </row>
    <row r="551" spans="10:10" x14ac:dyDescent="0.25">
      <c r="J551" s="11"/>
    </row>
    <row r="552" spans="10:10" x14ac:dyDescent="0.25">
      <c r="J552" s="11"/>
    </row>
    <row r="553" spans="10:10" x14ac:dyDescent="0.25">
      <c r="J553" s="11"/>
    </row>
    <row r="554" spans="10:10" x14ac:dyDescent="0.25">
      <c r="J554" s="11"/>
    </row>
    <row r="555" spans="10:10" x14ac:dyDescent="0.25">
      <c r="J555" s="11"/>
    </row>
    <row r="556" spans="10:10" x14ac:dyDescent="0.25">
      <c r="J556" s="11"/>
    </row>
    <row r="557" spans="10:10" x14ac:dyDescent="0.25">
      <c r="J557" s="11"/>
    </row>
    <row r="558" spans="10:10" x14ac:dyDescent="0.25">
      <c r="J558" s="11"/>
    </row>
    <row r="559" spans="10:10" x14ac:dyDescent="0.25">
      <c r="J559" s="11"/>
    </row>
    <row r="560" spans="10:10" x14ac:dyDescent="0.25">
      <c r="J560" s="11"/>
    </row>
    <row r="561" spans="10:10" x14ac:dyDescent="0.25">
      <c r="J561" s="11"/>
    </row>
    <row r="562" spans="10:10" x14ac:dyDescent="0.25">
      <c r="J562" s="11"/>
    </row>
    <row r="563" spans="10:10" x14ac:dyDescent="0.25">
      <c r="J563" s="11"/>
    </row>
    <row r="564" spans="10:10" x14ac:dyDescent="0.25">
      <c r="J564" s="11"/>
    </row>
    <row r="565" spans="10:10" x14ac:dyDescent="0.25">
      <c r="J565" s="11"/>
    </row>
    <row r="566" spans="10:10" x14ac:dyDescent="0.25">
      <c r="J566" s="11"/>
    </row>
    <row r="567" spans="10:10" x14ac:dyDescent="0.25">
      <c r="J567" s="11"/>
    </row>
    <row r="568" spans="10:10" x14ac:dyDescent="0.25">
      <c r="J568" s="11"/>
    </row>
    <row r="569" spans="10:10" x14ac:dyDescent="0.25">
      <c r="J569" s="11"/>
    </row>
    <row r="570" spans="10:10" x14ac:dyDescent="0.25">
      <c r="J570" s="11"/>
    </row>
    <row r="571" spans="10:10" x14ac:dyDescent="0.25">
      <c r="J571" s="11"/>
    </row>
    <row r="572" spans="10:10" x14ac:dyDescent="0.25">
      <c r="J572" s="11"/>
    </row>
    <row r="573" spans="10:10" x14ac:dyDescent="0.25">
      <c r="J573" s="11"/>
    </row>
    <row r="574" spans="10:10" x14ac:dyDescent="0.25">
      <c r="J574" s="11"/>
    </row>
    <row r="575" spans="10:10" x14ac:dyDescent="0.25">
      <c r="J575" s="11"/>
    </row>
    <row r="576" spans="10:10" x14ac:dyDescent="0.25">
      <c r="J576" s="11"/>
    </row>
    <row r="577" spans="10:10" x14ac:dyDescent="0.25">
      <c r="J577" s="11"/>
    </row>
    <row r="578" spans="10:10" x14ac:dyDescent="0.25">
      <c r="J578" s="11"/>
    </row>
    <row r="579" spans="10:10" x14ac:dyDescent="0.25">
      <c r="J579" s="11"/>
    </row>
    <row r="580" spans="10:10" x14ac:dyDescent="0.25">
      <c r="J580" s="11"/>
    </row>
    <row r="581" spans="10:10" x14ac:dyDescent="0.25">
      <c r="J581" s="11"/>
    </row>
    <row r="582" spans="10:10" x14ac:dyDescent="0.25">
      <c r="J582" s="11"/>
    </row>
    <row r="583" spans="10:10" x14ac:dyDescent="0.25">
      <c r="J583" s="11"/>
    </row>
    <row r="584" spans="10:10" x14ac:dyDescent="0.25">
      <c r="J584" s="11"/>
    </row>
    <row r="585" spans="10:10" x14ac:dyDescent="0.25">
      <c r="J585" s="11"/>
    </row>
    <row r="586" spans="10:10" x14ac:dyDescent="0.25">
      <c r="J586" s="11"/>
    </row>
    <row r="587" spans="10:10" x14ac:dyDescent="0.25">
      <c r="J587" s="11"/>
    </row>
    <row r="588" spans="10:10" x14ac:dyDescent="0.25">
      <c r="J588" s="11"/>
    </row>
    <row r="589" spans="10:10" x14ac:dyDescent="0.25">
      <c r="J589" s="11"/>
    </row>
    <row r="590" spans="10:10" x14ac:dyDescent="0.25">
      <c r="J590" s="11"/>
    </row>
    <row r="591" spans="10:10" x14ac:dyDescent="0.25">
      <c r="J591" s="11"/>
    </row>
    <row r="592" spans="10:10" x14ac:dyDescent="0.25">
      <c r="J592" s="11"/>
    </row>
    <row r="593" spans="10:10" x14ac:dyDescent="0.25">
      <c r="J593" s="11"/>
    </row>
    <row r="594" spans="10:10" x14ac:dyDescent="0.25">
      <c r="J594" s="11"/>
    </row>
    <row r="595" spans="10:10" x14ac:dyDescent="0.25">
      <c r="J595" s="11"/>
    </row>
    <row r="596" spans="10:10" x14ac:dyDescent="0.25">
      <c r="J596" s="11"/>
    </row>
    <row r="597" spans="10:10" x14ac:dyDescent="0.25">
      <c r="J597" s="11"/>
    </row>
    <row r="598" spans="10:10" x14ac:dyDescent="0.25">
      <c r="J598" s="11"/>
    </row>
    <row r="599" spans="10:10" x14ac:dyDescent="0.25">
      <c r="J599" s="11"/>
    </row>
    <row r="600" spans="10:10" x14ac:dyDescent="0.25">
      <c r="J600" s="11"/>
    </row>
    <row r="601" spans="10:10" x14ac:dyDescent="0.25">
      <c r="J601" s="11"/>
    </row>
    <row r="602" spans="10:10" x14ac:dyDescent="0.25">
      <c r="J602" s="11"/>
    </row>
    <row r="603" spans="10:10" x14ac:dyDescent="0.25">
      <c r="J603" s="11"/>
    </row>
    <row r="604" spans="10:10" x14ac:dyDescent="0.25">
      <c r="J604" s="11"/>
    </row>
    <row r="605" spans="10:10" x14ac:dyDescent="0.25">
      <c r="J605" s="11"/>
    </row>
    <row r="606" spans="10:10" x14ac:dyDescent="0.25">
      <c r="J606" s="11"/>
    </row>
    <row r="607" spans="10:10" x14ac:dyDescent="0.25">
      <c r="J607" s="11"/>
    </row>
    <row r="608" spans="10:10" x14ac:dyDescent="0.25">
      <c r="J608" s="11"/>
    </row>
    <row r="609" spans="10:10" x14ac:dyDescent="0.25">
      <c r="J609" s="11"/>
    </row>
    <row r="610" spans="10:10" x14ac:dyDescent="0.25">
      <c r="J610" s="11"/>
    </row>
    <row r="611" spans="10:10" x14ac:dyDescent="0.25">
      <c r="J611" s="11"/>
    </row>
    <row r="612" spans="10:10" x14ac:dyDescent="0.25">
      <c r="J612" s="11"/>
    </row>
    <row r="613" spans="10:10" x14ac:dyDescent="0.25">
      <c r="J613" s="11"/>
    </row>
    <row r="614" spans="10:10" x14ac:dyDescent="0.25">
      <c r="J614" s="11"/>
    </row>
    <row r="615" spans="10:10" x14ac:dyDescent="0.25">
      <c r="J615" s="11"/>
    </row>
    <row r="616" spans="10:10" x14ac:dyDescent="0.25">
      <c r="J616" s="11"/>
    </row>
    <row r="617" spans="10:10" x14ac:dyDescent="0.25">
      <c r="J617" s="11"/>
    </row>
    <row r="618" spans="10:10" x14ac:dyDescent="0.25">
      <c r="J618" s="11"/>
    </row>
    <row r="619" spans="10:10" x14ac:dyDescent="0.25">
      <c r="J619" s="11"/>
    </row>
    <row r="620" spans="10:10" x14ac:dyDescent="0.25">
      <c r="J620" s="11"/>
    </row>
    <row r="621" spans="10:10" x14ac:dyDescent="0.25">
      <c r="J621" s="11"/>
    </row>
    <row r="622" spans="10:10" x14ac:dyDescent="0.25">
      <c r="J622" s="11"/>
    </row>
    <row r="623" spans="10:10" x14ac:dyDescent="0.25">
      <c r="J623" s="11"/>
    </row>
    <row r="624" spans="10:10" x14ac:dyDescent="0.25">
      <c r="J624" s="11"/>
    </row>
    <row r="625" spans="10:10" x14ac:dyDescent="0.25">
      <c r="J625" s="11"/>
    </row>
    <row r="626" spans="10:10" x14ac:dyDescent="0.25">
      <c r="J626" s="11"/>
    </row>
    <row r="627" spans="10:10" x14ac:dyDescent="0.25">
      <c r="J627" s="11"/>
    </row>
    <row r="628" spans="10:10" x14ac:dyDescent="0.25">
      <c r="J628" s="11"/>
    </row>
    <row r="629" spans="10:10" x14ac:dyDescent="0.25">
      <c r="J629" s="11"/>
    </row>
    <row r="630" spans="10:10" x14ac:dyDescent="0.25">
      <c r="J630" s="11"/>
    </row>
    <row r="631" spans="10:10" x14ac:dyDescent="0.25">
      <c r="J631" s="11"/>
    </row>
    <row r="632" spans="10:10" x14ac:dyDescent="0.25">
      <c r="J632" s="11"/>
    </row>
    <row r="633" spans="10:10" x14ac:dyDescent="0.25">
      <c r="J633" s="11"/>
    </row>
    <row r="634" spans="10:10" x14ac:dyDescent="0.25">
      <c r="J634" s="11"/>
    </row>
    <row r="635" spans="10:10" x14ac:dyDescent="0.25">
      <c r="J635" s="11"/>
    </row>
    <row r="636" spans="10:10" x14ac:dyDescent="0.25">
      <c r="J636" s="11"/>
    </row>
    <row r="637" spans="10:10" x14ac:dyDescent="0.25">
      <c r="J637" s="11"/>
    </row>
    <row r="638" spans="10:10" x14ac:dyDescent="0.25">
      <c r="J638" s="11"/>
    </row>
    <row r="639" spans="10:10" x14ac:dyDescent="0.25">
      <c r="J639" s="11"/>
    </row>
    <row r="640" spans="10:10" x14ac:dyDescent="0.25">
      <c r="J640" s="11"/>
    </row>
    <row r="641" spans="10:10" x14ac:dyDescent="0.25">
      <c r="J641" s="11"/>
    </row>
    <row r="642" spans="10:10" x14ac:dyDescent="0.25">
      <c r="J642" s="11"/>
    </row>
    <row r="643" spans="10:10" x14ac:dyDescent="0.25">
      <c r="J643" s="11"/>
    </row>
    <row r="644" spans="10:10" x14ac:dyDescent="0.25">
      <c r="J644" s="11"/>
    </row>
    <row r="645" spans="10:10" x14ac:dyDescent="0.25">
      <c r="J645" s="11"/>
    </row>
    <row r="646" spans="10:10" x14ac:dyDescent="0.25">
      <c r="J646" s="11"/>
    </row>
    <row r="647" spans="10:10" x14ac:dyDescent="0.25">
      <c r="J647" s="11"/>
    </row>
    <row r="648" spans="10:10" x14ac:dyDescent="0.25">
      <c r="J648" s="11"/>
    </row>
    <row r="649" spans="10:10" x14ac:dyDescent="0.25">
      <c r="J649" s="11"/>
    </row>
    <row r="650" spans="10:10" x14ac:dyDescent="0.25">
      <c r="J650" s="11"/>
    </row>
    <row r="651" spans="10:10" x14ac:dyDescent="0.25">
      <c r="J651" s="11"/>
    </row>
    <row r="652" spans="10:10" x14ac:dyDescent="0.25">
      <c r="J652" s="11"/>
    </row>
    <row r="653" spans="10:10" x14ac:dyDescent="0.25">
      <c r="J653" s="11"/>
    </row>
    <row r="654" spans="10:10" x14ac:dyDescent="0.25">
      <c r="J654" s="11"/>
    </row>
    <row r="655" spans="10:10" x14ac:dyDescent="0.25">
      <c r="J655" s="11"/>
    </row>
    <row r="656" spans="10:10" x14ac:dyDescent="0.25">
      <c r="J656" s="11"/>
    </row>
    <row r="657" spans="10:10" x14ac:dyDescent="0.25">
      <c r="J657" s="11"/>
    </row>
    <row r="658" spans="10:10" x14ac:dyDescent="0.25">
      <c r="J658" s="11"/>
    </row>
    <row r="659" spans="10:10" x14ac:dyDescent="0.25">
      <c r="J659" s="11"/>
    </row>
    <row r="660" spans="10:10" x14ac:dyDescent="0.25">
      <c r="J660" s="11"/>
    </row>
    <row r="661" spans="10:10" x14ac:dyDescent="0.25">
      <c r="J661" s="11"/>
    </row>
    <row r="662" spans="10:10" x14ac:dyDescent="0.25">
      <c r="J662" s="11"/>
    </row>
    <row r="663" spans="10:10" x14ac:dyDescent="0.25">
      <c r="J663" s="11"/>
    </row>
    <row r="664" spans="10:10" x14ac:dyDescent="0.25">
      <c r="J664" s="11"/>
    </row>
    <row r="665" spans="10:10" x14ac:dyDescent="0.25">
      <c r="J665" s="11"/>
    </row>
    <row r="666" spans="10:10" x14ac:dyDescent="0.25">
      <c r="J666" s="11"/>
    </row>
    <row r="667" spans="10:10" x14ac:dyDescent="0.25">
      <c r="J667" s="11"/>
    </row>
    <row r="668" spans="10:10" x14ac:dyDescent="0.25">
      <c r="J668" s="11"/>
    </row>
    <row r="669" spans="10:10" x14ac:dyDescent="0.25">
      <c r="J669" s="11"/>
    </row>
    <row r="670" spans="10:10" x14ac:dyDescent="0.25">
      <c r="J670" s="11"/>
    </row>
    <row r="671" spans="10:10" x14ac:dyDescent="0.25">
      <c r="J671" s="11"/>
    </row>
    <row r="672" spans="10:10" x14ac:dyDescent="0.25">
      <c r="J672" s="11"/>
    </row>
    <row r="673" spans="10:10" x14ac:dyDescent="0.25">
      <c r="J673" s="11"/>
    </row>
    <row r="674" spans="10:10" x14ac:dyDescent="0.25">
      <c r="J674" s="11"/>
    </row>
    <row r="675" spans="10:10" x14ac:dyDescent="0.25">
      <c r="J675" s="11"/>
    </row>
    <row r="676" spans="10:10" x14ac:dyDescent="0.25">
      <c r="J676" s="11"/>
    </row>
    <row r="677" spans="10:10" x14ac:dyDescent="0.25">
      <c r="J677" s="11"/>
    </row>
    <row r="678" spans="10:10" x14ac:dyDescent="0.25">
      <c r="J678" s="11"/>
    </row>
    <row r="679" spans="10:10" x14ac:dyDescent="0.25">
      <c r="J679" s="11"/>
    </row>
    <row r="680" spans="10:10" x14ac:dyDescent="0.25">
      <c r="J680" s="11"/>
    </row>
    <row r="681" spans="10:10" x14ac:dyDescent="0.25">
      <c r="J681" s="11"/>
    </row>
    <row r="682" spans="10:10" x14ac:dyDescent="0.25">
      <c r="J682" s="11"/>
    </row>
    <row r="683" spans="10:10" x14ac:dyDescent="0.25">
      <c r="J683" s="11"/>
    </row>
    <row r="684" spans="10:10" x14ac:dyDescent="0.25">
      <c r="J684" s="11"/>
    </row>
    <row r="685" spans="10:10" x14ac:dyDescent="0.25">
      <c r="J685" s="11"/>
    </row>
    <row r="686" spans="10:10" x14ac:dyDescent="0.25">
      <c r="J686" s="11"/>
    </row>
    <row r="687" spans="10:10" x14ac:dyDescent="0.25">
      <c r="J687" s="11"/>
    </row>
    <row r="688" spans="10:10" x14ac:dyDescent="0.25">
      <c r="J688" s="11"/>
    </row>
    <row r="689" spans="10:10" x14ac:dyDescent="0.25">
      <c r="J689" s="11"/>
    </row>
    <row r="690" spans="10:10" x14ac:dyDescent="0.25">
      <c r="J690" s="11"/>
    </row>
    <row r="691" spans="10:10" x14ac:dyDescent="0.25">
      <c r="J691" s="11"/>
    </row>
    <row r="692" spans="10:10" x14ac:dyDescent="0.25">
      <c r="J692" s="11"/>
    </row>
    <row r="693" spans="10:10" x14ac:dyDescent="0.25">
      <c r="J693" s="11"/>
    </row>
    <row r="694" spans="10:10" x14ac:dyDescent="0.25">
      <c r="J694" s="11"/>
    </row>
    <row r="695" spans="10:10" x14ac:dyDescent="0.25">
      <c r="J695" s="11"/>
    </row>
    <row r="696" spans="10:10" x14ac:dyDescent="0.25">
      <c r="J696" s="11"/>
    </row>
    <row r="697" spans="10:10" x14ac:dyDescent="0.25">
      <c r="J697" s="11"/>
    </row>
    <row r="698" spans="10:10" x14ac:dyDescent="0.25">
      <c r="J698" s="11"/>
    </row>
    <row r="699" spans="10:10" x14ac:dyDescent="0.25">
      <c r="J699" s="11"/>
    </row>
    <row r="700" spans="10:10" x14ac:dyDescent="0.25">
      <c r="J700" s="11"/>
    </row>
    <row r="701" spans="10:10" x14ac:dyDescent="0.25">
      <c r="J701" s="11"/>
    </row>
    <row r="702" spans="10:10" x14ac:dyDescent="0.25">
      <c r="J702" s="11"/>
    </row>
    <row r="703" spans="10:10" x14ac:dyDescent="0.25">
      <c r="J703" s="11"/>
    </row>
    <row r="704" spans="10:10" x14ac:dyDescent="0.25">
      <c r="J704" s="11"/>
    </row>
    <row r="705" spans="10:10" x14ac:dyDescent="0.25">
      <c r="J705" s="11"/>
    </row>
    <row r="706" spans="10:10" x14ac:dyDescent="0.25">
      <c r="J706" s="11"/>
    </row>
    <row r="707" spans="10:10" x14ac:dyDescent="0.25">
      <c r="J707" s="11"/>
    </row>
    <row r="708" spans="10:10" x14ac:dyDescent="0.25">
      <c r="J708" s="11"/>
    </row>
    <row r="709" spans="10:10" x14ac:dyDescent="0.25">
      <c r="J709" s="11"/>
    </row>
    <row r="710" spans="10:10" x14ac:dyDescent="0.25">
      <c r="J710" s="11"/>
    </row>
    <row r="711" spans="10:10" x14ac:dyDescent="0.25">
      <c r="J711" s="11"/>
    </row>
    <row r="712" spans="10:10" x14ac:dyDescent="0.25">
      <c r="J712" s="11"/>
    </row>
    <row r="713" spans="10:10" x14ac:dyDescent="0.25">
      <c r="J713" s="11"/>
    </row>
    <row r="714" spans="10:10" x14ac:dyDescent="0.25">
      <c r="J714" s="11"/>
    </row>
    <row r="715" spans="10:10" x14ac:dyDescent="0.25">
      <c r="J715" s="11"/>
    </row>
    <row r="716" spans="10:10" x14ac:dyDescent="0.25">
      <c r="J716" s="11"/>
    </row>
    <row r="717" spans="10:10" x14ac:dyDescent="0.25">
      <c r="J717" s="11"/>
    </row>
    <row r="718" spans="10:10" x14ac:dyDescent="0.25">
      <c r="J718" s="11"/>
    </row>
    <row r="719" spans="10:10" x14ac:dyDescent="0.25">
      <c r="J719" s="11"/>
    </row>
    <row r="720" spans="10:10" x14ac:dyDescent="0.25">
      <c r="J720" s="11"/>
    </row>
    <row r="721" spans="10:10" x14ac:dyDescent="0.25">
      <c r="J721" s="11"/>
    </row>
    <row r="722" spans="10:10" x14ac:dyDescent="0.25">
      <c r="J722" s="11"/>
    </row>
    <row r="723" spans="10:10" x14ac:dyDescent="0.25">
      <c r="J723" s="11"/>
    </row>
    <row r="724" spans="10:10" x14ac:dyDescent="0.25">
      <c r="J724" s="11"/>
    </row>
    <row r="725" spans="10:10" x14ac:dyDescent="0.25">
      <c r="J725" s="11"/>
    </row>
    <row r="726" spans="10:10" x14ac:dyDescent="0.25">
      <c r="J726" s="11"/>
    </row>
    <row r="727" spans="10:10" x14ac:dyDescent="0.25">
      <c r="J727" s="11"/>
    </row>
    <row r="728" spans="10:10" x14ac:dyDescent="0.25">
      <c r="J728" s="11"/>
    </row>
    <row r="729" spans="10:10" x14ac:dyDescent="0.25">
      <c r="J729" s="11"/>
    </row>
    <row r="730" spans="10:10" x14ac:dyDescent="0.25">
      <c r="J730" s="11"/>
    </row>
    <row r="731" spans="10:10" x14ac:dyDescent="0.25">
      <c r="J731" s="11"/>
    </row>
    <row r="732" spans="10:10" x14ac:dyDescent="0.25">
      <c r="J732" s="11"/>
    </row>
    <row r="733" spans="10:10" x14ac:dyDescent="0.25">
      <c r="J733" s="11"/>
    </row>
    <row r="734" spans="10:10" x14ac:dyDescent="0.25">
      <c r="J734" s="11"/>
    </row>
    <row r="735" spans="10:10" x14ac:dyDescent="0.25">
      <c r="J735" s="11"/>
    </row>
    <row r="736" spans="10:10" x14ac:dyDescent="0.25">
      <c r="J736" s="11"/>
    </row>
    <row r="737" spans="10:10" x14ac:dyDescent="0.25">
      <c r="J737" s="11"/>
    </row>
    <row r="738" spans="10:10" x14ac:dyDescent="0.25">
      <c r="J738" s="11"/>
    </row>
    <row r="739" spans="10:10" x14ac:dyDescent="0.25">
      <c r="J739" s="11"/>
    </row>
    <row r="740" spans="10:10" x14ac:dyDescent="0.25">
      <c r="J740" s="11"/>
    </row>
    <row r="741" spans="10:10" x14ac:dyDescent="0.25">
      <c r="J741" s="11"/>
    </row>
    <row r="742" spans="10:10" x14ac:dyDescent="0.25">
      <c r="J742" s="11"/>
    </row>
    <row r="743" spans="10:10" x14ac:dyDescent="0.25">
      <c r="J743" s="11"/>
    </row>
    <row r="744" spans="10:10" x14ac:dyDescent="0.25">
      <c r="J744" s="11"/>
    </row>
    <row r="745" spans="10:10" x14ac:dyDescent="0.25">
      <c r="J745" s="11"/>
    </row>
    <row r="746" spans="10:10" x14ac:dyDescent="0.25">
      <c r="J746" s="11"/>
    </row>
    <row r="747" spans="10:10" x14ac:dyDescent="0.25">
      <c r="J747" s="11"/>
    </row>
    <row r="748" spans="10:10" x14ac:dyDescent="0.25">
      <c r="J748" s="11"/>
    </row>
    <row r="749" spans="10:10" x14ac:dyDescent="0.25">
      <c r="J749" s="11"/>
    </row>
    <row r="750" spans="10:10" x14ac:dyDescent="0.25">
      <c r="J750" s="11"/>
    </row>
    <row r="751" spans="10:10" x14ac:dyDescent="0.25">
      <c r="J751" s="11"/>
    </row>
    <row r="752" spans="10:10" x14ac:dyDescent="0.25">
      <c r="J752" s="11"/>
    </row>
    <row r="753" spans="10:10" x14ac:dyDescent="0.25">
      <c r="J753" s="11"/>
    </row>
    <row r="754" spans="10:10" x14ac:dyDescent="0.25">
      <c r="J754" s="11"/>
    </row>
    <row r="755" spans="10:10" x14ac:dyDescent="0.25">
      <c r="J755" s="11"/>
    </row>
    <row r="756" spans="10:10" x14ac:dyDescent="0.25">
      <c r="J756" s="11"/>
    </row>
    <row r="757" spans="10:10" x14ac:dyDescent="0.25">
      <c r="J757" s="11"/>
    </row>
    <row r="758" spans="10:10" x14ac:dyDescent="0.25">
      <c r="J758" s="11"/>
    </row>
    <row r="759" spans="10:10" x14ac:dyDescent="0.25">
      <c r="J759" s="11"/>
    </row>
    <row r="760" spans="10:10" x14ac:dyDescent="0.25">
      <c r="J760" s="11"/>
    </row>
    <row r="761" spans="10:10" x14ac:dyDescent="0.25">
      <c r="J761" s="11"/>
    </row>
    <row r="762" spans="10:10" x14ac:dyDescent="0.25">
      <c r="J762" s="11"/>
    </row>
    <row r="763" spans="10:10" x14ac:dyDescent="0.25">
      <c r="J763" s="11"/>
    </row>
    <row r="764" spans="10:10" x14ac:dyDescent="0.25">
      <c r="J764" s="11"/>
    </row>
    <row r="765" spans="10:10" x14ac:dyDescent="0.25">
      <c r="J765" s="11"/>
    </row>
    <row r="766" spans="10:10" x14ac:dyDescent="0.25">
      <c r="J766" s="11"/>
    </row>
    <row r="767" spans="10:10" x14ac:dyDescent="0.25">
      <c r="J767" s="11"/>
    </row>
    <row r="768" spans="10:10" x14ac:dyDescent="0.25">
      <c r="J768" s="11"/>
    </row>
    <row r="769" spans="10:10" x14ac:dyDescent="0.25">
      <c r="J769" s="11"/>
    </row>
    <row r="770" spans="10:10" x14ac:dyDescent="0.25">
      <c r="J770" s="11"/>
    </row>
    <row r="771" spans="10:10" x14ac:dyDescent="0.25">
      <c r="J771" s="11"/>
    </row>
    <row r="772" spans="10:10" x14ac:dyDescent="0.25">
      <c r="J772" s="11"/>
    </row>
    <row r="773" spans="10:10" x14ac:dyDescent="0.25">
      <c r="J773" s="11"/>
    </row>
    <row r="774" spans="10:10" x14ac:dyDescent="0.25">
      <c r="J774" s="11"/>
    </row>
    <row r="775" spans="10:10" x14ac:dyDescent="0.25">
      <c r="J775" s="11"/>
    </row>
    <row r="776" spans="10:10" x14ac:dyDescent="0.25">
      <c r="J776" s="11"/>
    </row>
    <row r="777" spans="10:10" x14ac:dyDescent="0.25">
      <c r="J777" s="11"/>
    </row>
    <row r="778" spans="10:10" x14ac:dyDescent="0.25">
      <c r="J778" s="11"/>
    </row>
    <row r="779" spans="10:10" x14ac:dyDescent="0.25">
      <c r="J779" s="11"/>
    </row>
    <row r="780" spans="10:10" x14ac:dyDescent="0.25">
      <c r="J780" s="11"/>
    </row>
    <row r="781" spans="10:10" x14ac:dyDescent="0.25">
      <c r="J781" s="11"/>
    </row>
    <row r="782" spans="10:10" x14ac:dyDescent="0.25">
      <c r="J782" s="11"/>
    </row>
    <row r="783" spans="10:10" x14ac:dyDescent="0.25">
      <c r="J783" s="11"/>
    </row>
    <row r="784" spans="10:10" x14ac:dyDescent="0.25">
      <c r="J784" s="11"/>
    </row>
    <row r="785" spans="10:10" x14ac:dyDescent="0.25">
      <c r="J785" s="11"/>
    </row>
    <row r="786" spans="10:10" x14ac:dyDescent="0.25">
      <c r="J786" s="11"/>
    </row>
    <row r="787" spans="10:10" x14ac:dyDescent="0.25">
      <c r="J787" s="11"/>
    </row>
    <row r="788" spans="10:10" x14ac:dyDescent="0.25">
      <c r="J788" s="11"/>
    </row>
    <row r="789" spans="10:10" x14ac:dyDescent="0.25">
      <c r="J789" s="11"/>
    </row>
    <row r="790" spans="10:10" x14ac:dyDescent="0.25">
      <c r="J790" s="11"/>
    </row>
    <row r="791" spans="10:10" x14ac:dyDescent="0.25">
      <c r="J791" s="11"/>
    </row>
    <row r="792" spans="10:10" x14ac:dyDescent="0.25">
      <c r="J792" s="11"/>
    </row>
    <row r="793" spans="10:10" x14ac:dyDescent="0.25">
      <c r="J793" s="11"/>
    </row>
    <row r="794" spans="10:10" x14ac:dyDescent="0.25">
      <c r="J794" s="11"/>
    </row>
    <row r="795" spans="10:10" x14ac:dyDescent="0.25">
      <c r="J795" s="11"/>
    </row>
    <row r="796" spans="10:10" x14ac:dyDescent="0.25">
      <c r="J796" s="11"/>
    </row>
    <row r="797" spans="10:10" x14ac:dyDescent="0.25">
      <c r="J797" s="11"/>
    </row>
    <row r="798" spans="10:10" x14ac:dyDescent="0.25">
      <c r="J798" s="11"/>
    </row>
    <row r="799" spans="10:10" x14ac:dyDescent="0.25">
      <c r="J799" s="11"/>
    </row>
    <row r="800" spans="10:10" x14ac:dyDescent="0.25">
      <c r="J800" s="11"/>
    </row>
    <row r="801" spans="10:10" x14ac:dyDescent="0.25">
      <c r="J801" s="11"/>
    </row>
    <row r="802" spans="10:10" x14ac:dyDescent="0.25">
      <c r="J802" s="11"/>
    </row>
    <row r="803" spans="10:10" x14ac:dyDescent="0.25">
      <c r="J803" s="11"/>
    </row>
    <row r="804" spans="10:10" x14ac:dyDescent="0.25">
      <c r="J804" s="11"/>
    </row>
    <row r="805" spans="10:10" x14ac:dyDescent="0.25">
      <c r="J805" s="11"/>
    </row>
    <row r="806" spans="10:10" x14ac:dyDescent="0.25">
      <c r="J806" s="11"/>
    </row>
    <row r="807" spans="10:10" x14ac:dyDescent="0.25">
      <c r="J807" s="11"/>
    </row>
    <row r="808" spans="10:10" x14ac:dyDescent="0.25">
      <c r="J808" s="11"/>
    </row>
    <row r="809" spans="10:10" x14ac:dyDescent="0.25">
      <c r="J809" s="11"/>
    </row>
    <row r="810" spans="10:10" x14ac:dyDescent="0.25">
      <c r="J810" s="11"/>
    </row>
    <row r="811" spans="10:10" x14ac:dyDescent="0.25">
      <c r="J811" s="11"/>
    </row>
    <row r="812" spans="10:10" x14ac:dyDescent="0.25">
      <c r="J812" s="11"/>
    </row>
    <row r="813" spans="10:10" x14ac:dyDescent="0.25">
      <c r="J813" s="11"/>
    </row>
    <row r="814" spans="10:10" x14ac:dyDescent="0.25">
      <c r="J814" s="11"/>
    </row>
    <row r="815" spans="10:10" x14ac:dyDescent="0.25">
      <c r="J815" s="11"/>
    </row>
    <row r="816" spans="10:10" x14ac:dyDescent="0.25">
      <c r="J816" s="11"/>
    </row>
    <row r="817" spans="10:10" x14ac:dyDescent="0.25">
      <c r="J817" s="11"/>
    </row>
    <row r="818" spans="10:10" x14ac:dyDescent="0.25">
      <c r="J818" s="11"/>
    </row>
    <row r="819" spans="10:10" x14ac:dyDescent="0.25">
      <c r="J819" s="11"/>
    </row>
    <row r="820" spans="10:10" x14ac:dyDescent="0.25">
      <c r="J820" s="11"/>
    </row>
    <row r="821" spans="10:10" x14ac:dyDescent="0.25">
      <c r="J821" s="11"/>
    </row>
    <row r="822" spans="10:10" x14ac:dyDescent="0.25">
      <c r="J822" s="11"/>
    </row>
    <row r="823" spans="10:10" x14ac:dyDescent="0.25">
      <c r="J823" s="11"/>
    </row>
    <row r="824" spans="10:10" x14ac:dyDescent="0.25">
      <c r="J824" s="11"/>
    </row>
    <row r="825" spans="10:10" x14ac:dyDescent="0.25">
      <c r="J825" s="11"/>
    </row>
    <row r="826" spans="10:10" x14ac:dyDescent="0.25">
      <c r="J826" s="11"/>
    </row>
    <row r="827" spans="10:10" x14ac:dyDescent="0.25">
      <c r="J827" s="11"/>
    </row>
    <row r="828" spans="10:10" x14ac:dyDescent="0.25">
      <c r="J828" s="11"/>
    </row>
    <row r="829" spans="10:10" x14ac:dyDescent="0.25">
      <c r="J829" s="11"/>
    </row>
    <row r="830" spans="10:10" x14ac:dyDescent="0.25">
      <c r="J830" s="11"/>
    </row>
    <row r="831" spans="10:10" x14ac:dyDescent="0.25">
      <c r="J831" s="11"/>
    </row>
    <row r="832" spans="10:10" x14ac:dyDescent="0.25">
      <c r="J832" s="11"/>
    </row>
    <row r="833" spans="10:10" x14ac:dyDescent="0.25">
      <c r="J833" s="11"/>
    </row>
    <row r="834" spans="10:10" x14ac:dyDescent="0.25">
      <c r="J834" s="11"/>
    </row>
    <row r="835" spans="10:10" x14ac:dyDescent="0.25">
      <c r="J835" s="11"/>
    </row>
    <row r="836" spans="10:10" x14ac:dyDescent="0.25">
      <c r="J836" s="11"/>
    </row>
    <row r="837" spans="10:10" x14ac:dyDescent="0.25">
      <c r="J837" s="11"/>
    </row>
    <row r="838" spans="10:10" x14ac:dyDescent="0.25">
      <c r="J838" s="11"/>
    </row>
    <row r="839" spans="10:10" x14ac:dyDescent="0.25">
      <c r="J839" s="11"/>
    </row>
    <row r="840" spans="10:10" x14ac:dyDescent="0.25">
      <c r="J840" s="11"/>
    </row>
    <row r="841" spans="10:10" x14ac:dyDescent="0.25">
      <c r="J841" s="11"/>
    </row>
    <row r="842" spans="10:10" x14ac:dyDescent="0.25">
      <c r="J842" s="11"/>
    </row>
    <row r="843" spans="10:10" x14ac:dyDescent="0.25">
      <c r="J843" s="11"/>
    </row>
    <row r="844" spans="10:10" x14ac:dyDescent="0.25">
      <c r="J844" s="11"/>
    </row>
    <row r="845" spans="10:10" x14ac:dyDescent="0.25">
      <c r="J845" s="11"/>
    </row>
    <row r="846" spans="10:10" x14ac:dyDescent="0.25">
      <c r="J846" s="11"/>
    </row>
    <row r="847" spans="10:10" x14ac:dyDescent="0.25">
      <c r="J847" s="11"/>
    </row>
    <row r="848" spans="10:10" x14ac:dyDescent="0.25">
      <c r="J848" s="11"/>
    </row>
    <row r="849" spans="10:10" x14ac:dyDescent="0.25">
      <c r="J849" s="11"/>
    </row>
    <row r="850" spans="10:10" x14ac:dyDescent="0.25">
      <c r="J850" s="11"/>
    </row>
    <row r="851" spans="10:10" x14ac:dyDescent="0.25">
      <c r="J851" s="11"/>
    </row>
    <row r="852" spans="10:10" x14ac:dyDescent="0.25">
      <c r="J852" s="11"/>
    </row>
    <row r="853" spans="10:10" x14ac:dyDescent="0.25">
      <c r="J853" s="11"/>
    </row>
    <row r="854" spans="10:10" x14ac:dyDescent="0.25">
      <c r="J854" s="11"/>
    </row>
    <row r="855" spans="10:10" x14ac:dyDescent="0.25">
      <c r="J855" s="11"/>
    </row>
    <row r="856" spans="10:10" x14ac:dyDescent="0.25">
      <c r="J856" s="11"/>
    </row>
    <row r="857" spans="10:10" x14ac:dyDescent="0.25">
      <c r="J857" s="11"/>
    </row>
    <row r="858" spans="10:10" x14ac:dyDescent="0.25">
      <c r="J858" s="11"/>
    </row>
    <row r="859" spans="10:10" x14ac:dyDescent="0.25">
      <c r="J859" s="11"/>
    </row>
    <row r="860" spans="10:10" x14ac:dyDescent="0.25">
      <c r="J860" s="11"/>
    </row>
    <row r="861" spans="10:10" x14ac:dyDescent="0.25">
      <c r="J861" s="11"/>
    </row>
    <row r="862" spans="10:10" x14ac:dyDescent="0.25">
      <c r="J862" s="11"/>
    </row>
    <row r="863" spans="10:10" x14ac:dyDescent="0.25">
      <c r="J863" s="11"/>
    </row>
    <row r="864" spans="10:10" x14ac:dyDescent="0.25">
      <c r="J864" s="11"/>
    </row>
    <row r="865" spans="10:10" x14ac:dyDescent="0.25">
      <c r="J865" s="11"/>
    </row>
    <row r="866" spans="10:10" x14ac:dyDescent="0.25">
      <c r="J866" s="11"/>
    </row>
    <row r="867" spans="10:10" x14ac:dyDescent="0.25">
      <c r="J867" s="11"/>
    </row>
    <row r="868" spans="10:10" x14ac:dyDescent="0.25">
      <c r="J868" s="11"/>
    </row>
    <row r="869" spans="10:10" x14ac:dyDescent="0.25">
      <c r="J869" s="11"/>
    </row>
    <row r="870" spans="10:10" x14ac:dyDescent="0.25">
      <c r="J870" s="11"/>
    </row>
    <row r="871" spans="10:10" x14ac:dyDescent="0.25">
      <c r="J871" s="11"/>
    </row>
    <row r="872" spans="10:10" x14ac:dyDescent="0.25">
      <c r="J872" s="11"/>
    </row>
    <row r="873" spans="10:10" x14ac:dyDescent="0.25">
      <c r="J873" s="11"/>
    </row>
    <row r="874" spans="10:10" x14ac:dyDescent="0.25">
      <c r="J874" s="11"/>
    </row>
    <row r="875" spans="10:10" x14ac:dyDescent="0.25">
      <c r="J875" s="11"/>
    </row>
    <row r="876" spans="10:10" x14ac:dyDescent="0.25">
      <c r="J876" s="11"/>
    </row>
    <row r="877" spans="10:10" x14ac:dyDescent="0.25">
      <c r="J877" s="11"/>
    </row>
    <row r="878" spans="10:10" x14ac:dyDescent="0.25">
      <c r="J878" s="11"/>
    </row>
    <row r="879" spans="10:10" x14ac:dyDescent="0.25">
      <c r="J879" s="11"/>
    </row>
    <row r="880" spans="10:10" x14ac:dyDescent="0.25">
      <c r="J880" s="11"/>
    </row>
    <row r="881" spans="10:10" x14ac:dyDescent="0.25">
      <c r="J881" s="11"/>
    </row>
    <row r="882" spans="10:10" x14ac:dyDescent="0.25">
      <c r="J882" s="11"/>
    </row>
    <row r="883" spans="10:10" x14ac:dyDescent="0.25">
      <c r="J883" s="11"/>
    </row>
    <row r="884" spans="10:10" x14ac:dyDescent="0.25">
      <c r="J884" s="11"/>
    </row>
    <row r="885" spans="10:10" x14ac:dyDescent="0.25">
      <c r="J885" s="11"/>
    </row>
    <row r="886" spans="10:10" x14ac:dyDescent="0.25">
      <c r="J886" s="11"/>
    </row>
    <row r="887" spans="10:10" x14ac:dyDescent="0.25">
      <c r="J887" s="11"/>
    </row>
    <row r="888" spans="10:10" x14ac:dyDescent="0.25">
      <c r="J888" s="11"/>
    </row>
    <row r="889" spans="10:10" x14ac:dyDescent="0.25">
      <c r="J889" s="11"/>
    </row>
    <row r="890" spans="10:10" x14ac:dyDescent="0.25">
      <c r="J890" s="11"/>
    </row>
    <row r="891" spans="10:10" x14ac:dyDescent="0.25">
      <c r="J891" s="11"/>
    </row>
    <row r="892" spans="10:10" x14ac:dyDescent="0.25">
      <c r="J892" s="11"/>
    </row>
    <row r="893" spans="10:10" x14ac:dyDescent="0.25">
      <c r="J893" s="11"/>
    </row>
    <row r="894" spans="10:10" x14ac:dyDescent="0.25">
      <c r="J894" s="11"/>
    </row>
    <row r="895" spans="10:10" x14ac:dyDescent="0.25">
      <c r="J895" s="11"/>
    </row>
    <row r="896" spans="10:10" x14ac:dyDescent="0.25">
      <c r="J896" s="11"/>
    </row>
    <row r="897" spans="10:10" x14ac:dyDescent="0.25">
      <c r="J897" s="11"/>
    </row>
    <row r="898" spans="10:10" x14ac:dyDescent="0.25">
      <c r="J898" s="11"/>
    </row>
    <row r="899" spans="10:10" x14ac:dyDescent="0.25">
      <c r="J899" s="11"/>
    </row>
    <row r="900" spans="10:10" x14ac:dyDescent="0.25">
      <c r="J900" s="11"/>
    </row>
    <row r="901" spans="10:10" x14ac:dyDescent="0.25">
      <c r="J901" s="11"/>
    </row>
    <row r="902" spans="10:10" x14ac:dyDescent="0.25">
      <c r="J902" s="11"/>
    </row>
    <row r="903" spans="10:10" x14ac:dyDescent="0.25">
      <c r="J903" s="11"/>
    </row>
    <row r="904" spans="10:10" x14ac:dyDescent="0.25">
      <c r="J904" s="11"/>
    </row>
    <row r="905" spans="10:10" x14ac:dyDescent="0.25">
      <c r="J905" s="11"/>
    </row>
    <row r="906" spans="10:10" x14ac:dyDescent="0.25">
      <c r="J906" s="11"/>
    </row>
    <row r="907" spans="10:10" x14ac:dyDescent="0.25">
      <c r="J907" s="11"/>
    </row>
    <row r="908" spans="10:10" x14ac:dyDescent="0.25">
      <c r="J908" s="11"/>
    </row>
    <row r="909" spans="10:10" x14ac:dyDescent="0.25">
      <c r="J909" s="11"/>
    </row>
    <row r="910" spans="10:10" x14ac:dyDescent="0.25">
      <c r="J910" s="11"/>
    </row>
    <row r="911" spans="10:10" x14ac:dyDescent="0.25">
      <c r="J911" s="11"/>
    </row>
    <row r="912" spans="10:10" x14ac:dyDescent="0.25">
      <c r="J912" s="11"/>
    </row>
    <row r="913" spans="10:10" x14ac:dyDescent="0.25">
      <c r="J913" s="11"/>
    </row>
    <row r="914" spans="10:10" x14ac:dyDescent="0.25">
      <c r="J914" s="11"/>
    </row>
    <row r="915" spans="10:10" x14ac:dyDescent="0.25">
      <c r="J915" s="11"/>
    </row>
    <row r="916" spans="10:10" x14ac:dyDescent="0.25">
      <c r="J916" s="11"/>
    </row>
    <row r="917" spans="10:10" x14ac:dyDescent="0.25">
      <c r="J917" s="11"/>
    </row>
    <row r="918" spans="10:10" x14ac:dyDescent="0.25">
      <c r="J918" s="11"/>
    </row>
    <row r="919" spans="10:10" x14ac:dyDescent="0.25">
      <c r="J919" s="11"/>
    </row>
    <row r="920" spans="10:10" x14ac:dyDescent="0.25">
      <c r="J920" s="11"/>
    </row>
    <row r="921" spans="10:10" x14ac:dyDescent="0.25">
      <c r="J921" s="11"/>
    </row>
    <row r="922" spans="10:10" x14ac:dyDescent="0.25">
      <c r="J922" s="11"/>
    </row>
    <row r="923" spans="10:10" x14ac:dyDescent="0.25">
      <c r="J923" s="11"/>
    </row>
    <row r="924" spans="10:10" x14ac:dyDescent="0.25">
      <c r="J924" s="11"/>
    </row>
    <row r="925" spans="10:10" x14ac:dyDescent="0.25">
      <c r="J925" s="11"/>
    </row>
    <row r="926" spans="10:10" x14ac:dyDescent="0.25">
      <c r="J926" s="11"/>
    </row>
    <row r="927" spans="10:10" x14ac:dyDescent="0.25">
      <c r="J927" s="11"/>
    </row>
    <row r="928" spans="10:10" x14ac:dyDescent="0.25">
      <c r="J928" s="11"/>
    </row>
    <row r="929" spans="10:10" x14ac:dyDescent="0.25">
      <c r="J929" s="11"/>
    </row>
    <row r="930" spans="10:10" x14ac:dyDescent="0.25">
      <c r="J930" s="11"/>
    </row>
    <row r="931" spans="10:10" x14ac:dyDescent="0.25">
      <c r="J931" s="11"/>
    </row>
    <row r="932" spans="10:10" x14ac:dyDescent="0.25">
      <c r="J932" s="11"/>
    </row>
    <row r="933" spans="10:10" x14ac:dyDescent="0.25">
      <c r="J933" s="11"/>
    </row>
    <row r="934" spans="10:10" x14ac:dyDescent="0.25">
      <c r="J934" s="11"/>
    </row>
    <row r="935" spans="10:10" x14ac:dyDescent="0.25">
      <c r="J935" s="11"/>
    </row>
    <row r="936" spans="10:10" x14ac:dyDescent="0.25">
      <c r="J936" s="11"/>
    </row>
    <row r="937" spans="10:10" x14ac:dyDescent="0.25">
      <c r="J937" s="11"/>
    </row>
    <row r="938" spans="10:10" x14ac:dyDescent="0.25">
      <c r="J938" s="11"/>
    </row>
    <row r="939" spans="10:10" x14ac:dyDescent="0.25">
      <c r="J939" s="11"/>
    </row>
    <row r="940" spans="10:10" x14ac:dyDescent="0.25">
      <c r="J940" s="11"/>
    </row>
    <row r="941" spans="10:10" x14ac:dyDescent="0.25">
      <c r="J941" s="11"/>
    </row>
    <row r="942" spans="10:10" x14ac:dyDescent="0.25">
      <c r="J942" s="11"/>
    </row>
    <row r="943" spans="10:10" x14ac:dyDescent="0.25">
      <c r="J943" s="11"/>
    </row>
    <row r="944" spans="10:10" x14ac:dyDescent="0.25">
      <c r="J944" s="11"/>
    </row>
    <row r="945" spans="10:10" x14ac:dyDescent="0.25">
      <c r="J945" s="11"/>
    </row>
    <row r="946" spans="10:10" x14ac:dyDescent="0.25">
      <c r="J946" s="11"/>
    </row>
    <row r="947" spans="10:10" x14ac:dyDescent="0.25">
      <c r="J947" s="11"/>
    </row>
    <row r="948" spans="10:10" x14ac:dyDescent="0.25">
      <c r="J948" s="11"/>
    </row>
    <row r="949" spans="10:10" x14ac:dyDescent="0.25">
      <c r="J949" s="11"/>
    </row>
    <row r="950" spans="10:10" x14ac:dyDescent="0.25">
      <c r="J950" s="11"/>
    </row>
    <row r="951" spans="10:10" x14ac:dyDescent="0.25">
      <c r="J951" s="11"/>
    </row>
    <row r="952" spans="10:10" x14ac:dyDescent="0.25">
      <c r="J952" s="11"/>
    </row>
    <row r="953" spans="10:10" x14ac:dyDescent="0.25">
      <c r="J953" s="11"/>
    </row>
    <row r="954" spans="10:10" x14ac:dyDescent="0.25">
      <c r="J954" s="11"/>
    </row>
    <row r="955" spans="10:10" x14ac:dyDescent="0.25">
      <c r="J955" s="11"/>
    </row>
    <row r="956" spans="10:10" x14ac:dyDescent="0.25">
      <c r="J956" s="11"/>
    </row>
    <row r="957" spans="10:10" x14ac:dyDescent="0.25">
      <c r="J957" s="11"/>
    </row>
    <row r="958" spans="10:10" x14ac:dyDescent="0.25">
      <c r="J958" s="11"/>
    </row>
    <row r="959" spans="10:10" x14ac:dyDescent="0.25">
      <c r="J959" s="11"/>
    </row>
    <row r="960" spans="10:10" x14ac:dyDescent="0.25">
      <c r="J960" s="11"/>
    </row>
    <row r="961" spans="10:10" x14ac:dyDescent="0.25">
      <c r="J961" s="11"/>
    </row>
    <row r="962" spans="10:10" x14ac:dyDescent="0.25">
      <c r="J962" s="11"/>
    </row>
    <row r="963" spans="10:10" x14ac:dyDescent="0.25">
      <c r="J963" s="11"/>
    </row>
    <row r="964" spans="10:10" x14ac:dyDescent="0.25">
      <c r="J964" s="11"/>
    </row>
    <row r="965" spans="10:10" x14ac:dyDescent="0.25">
      <c r="J965" s="11"/>
    </row>
    <row r="966" spans="10:10" x14ac:dyDescent="0.25">
      <c r="J966" s="11"/>
    </row>
    <row r="967" spans="10:10" x14ac:dyDescent="0.25">
      <c r="J967" s="11"/>
    </row>
    <row r="968" spans="10:10" x14ac:dyDescent="0.25">
      <c r="J968" s="11"/>
    </row>
    <row r="969" spans="10:10" x14ac:dyDescent="0.25">
      <c r="J969" s="11"/>
    </row>
    <row r="970" spans="10:10" x14ac:dyDescent="0.25">
      <c r="J970" s="11"/>
    </row>
    <row r="971" spans="10:10" x14ac:dyDescent="0.25">
      <c r="J971" s="11"/>
    </row>
    <row r="972" spans="10:10" x14ac:dyDescent="0.25">
      <c r="J972" s="11"/>
    </row>
    <row r="973" spans="10:10" x14ac:dyDescent="0.25">
      <c r="J973" s="11"/>
    </row>
    <row r="974" spans="10:10" x14ac:dyDescent="0.25">
      <c r="J974" s="11"/>
    </row>
    <row r="975" spans="10:10" x14ac:dyDescent="0.25">
      <c r="J975" s="11"/>
    </row>
    <row r="976" spans="10:10" x14ac:dyDescent="0.25">
      <c r="J976" s="11"/>
    </row>
    <row r="977" spans="10:10" x14ac:dyDescent="0.25">
      <c r="J977" s="11"/>
    </row>
    <row r="978" spans="10:10" x14ac:dyDescent="0.25">
      <c r="J978" s="11"/>
    </row>
    <row r="979" spans="10:10" x14ac:dyDescent="0.25">
      <c r="J979" s="11"/>
    </row>
    <row r="980" spans="10:10" x14ac:dyDescent="0.25">
      <c r="J980" s="11"/>
    </row>
    <row r="981" spans="10:10" x14ac:dyDescent="0.25">
      <c r="J981" s="11"/>
    </row>
    <row r="982" spans="10:10" x14ac:dyDescent="0.25">
      <c r="J982" s="11"/>
    </row>
    <row r="983" spans="10:10" x14ac:dyDescent="0.25">
      <c r="J983" s="11"/>
    </row>
    <row r="984" spans="10:10" x14ac:dyDescent="0.25">
      <c r="J984" s="11"/>
    </row>
    <row r="985" spans="10:10" x14ac:dyDescent="0.25">
      <c r="J985" s="11"/>
    </row>
    <row r="986" spans="10:10" x14ac:dyDescent="0.25">
      <c r="J986" s="11"/>
    </row>
    <row r="987" spans="10:10" x14ac:dyDescent="0.25">
      <c r="J987" s="11"/>
    </row>
    <row r="988" spans="10:10" x14ac:dyDescent="0.25">
      <c r="J988" s="11"/>
    </row>
    <row r="989" spans="10:10" x14ac:dyDescent="0.25">
      <c r="J989" s="11"/>
    </row>
    <row r="990" spans="10:10" x14ac:dyDescent="0.25">
      <c r="J990" s="11"/>
    </row>
    <row r="991" spans="10:10" x14ac:dyDescent="0.25">
      <c r="J991" s="11"/>
    </row>
    <row r="992" spans="10:10" x14ac:dyDescent="0.25">
      <c r="J992" s="11"/>
    </row>
  </sheetData>
  <mergeCells count="110">
    <mergeCell ref="A187:B187"/>
    <mergeCell ref="F187:G187"/>
    <mergeCell ref="A107:A111"/>
    <mergeCell ref="C59:C63"/>
    <mergeCell ref="A54:A58"/>
    <mergeCell ref="C54:C58"/>
    <mergeCell ref="B59:B63"/>
    <mergeCell ref="B91:B95"/>
    <mergeCell ref="A102:A106"/>
    <mergeCell ref="A74:C78"/>
    <mergeCell ref="A178:B178"/>
    <mergeCell ref="F178:G178"/>
    <mergeCell ref="A151:B155"/>
    <mergeCell ref="A156:B160"/>
    <mergeCell ref="F175:G175"/>
    <mergeCell ref="A161:B165"/>
    <mergeCell ref="A181:B181"/>
    <mergeCell ref="F181:G181"/>
    <mergeCell ref="A184:B184"/>
    <mergeCell ref="F184:G184"/>
    <mergeCell ref="C161:C165"/>
    <mergeCell ref="A175:B175"/>
    <mergeCell ref="C151:C155"/>
    <mergeCell ref="C166:C170"/>
    <mergeCell ref="J8:J10"/>
    <mergeCell ref="J13:J17"/>
    <mergeCell ref="C13:C17"/>
    <mergeCell ref="C49:C53"/>
    <mergeCell ref="J28:J32"/>
    <mergeCell ref="G8:G10"/>
    <mergeCell ref="A12:J12"/>
    <mergeCell ref="H8:I8"/>
    <mergeCell ref="J39:J43"/>
    <mergeCell ref="J44:J48"/>
    <mergeCell ref="J49:J53"/>
    <mergeCell ref="B28:B32"/>
    <mergeCell ref="B13:B27"/>
    <mergeCell ref="A13:A27"/>
    <mergeCell ref="C39:C43"/>
    <mergeCell ref="B39:B43"/>
    <mergeCell ref="A44:A48"/>
    <mergeCell ref="B44:B48"/>
    <mergeCell ref="C44:C48"/>
    <mergeCell ref="A38:J38"/>
    <mergeCell ref="C18:C22"/>
    <mergeCell ref="C23:C27"/>
    <mergeCell ref="J18:J22"/>
    <mergeCell ref="J23:J27"/>
    <mergeCell ref="A1:J1"/>
    <mergeCell ref="A2:J2"/>
    <mergeCell ref="E5:H5"/>
    <mergeCell ref="E7:H7"/>
    <mergeCell ref="E4:H4"/>
    <mergeCell ref="E6:H6"/>
    <mergeCell ref="J102:J106"/>
    <mergeCell ref="A101:J101"/>
    <mergeCell ref="A79:J79"/>
    <mergeCell ref="A91:A95"/>
    <mergeCell ref="J91:J95"/>
    <mergeCell ref="C91:C95"/>
    <mergeCell ref="A96:C100"/>
    <mergeCell ref="A80:A84"/>
    <mergeCell ref="B80:B84"/>
    <mergeCell ref="C80:C84"/>
    <mergeCell ref="A85:C89"/>
    <mergeCell ref="A90:J90"/>
    <mergeCell ref="A8:A10"/>
    <mergeCell ref="D8:D10"/>
    <mergeCell ref="E8:E10"/>
    <mergeCell ref="F8:F10"/>
    <mergeCell ref="B8:B10"/>
    <mergeCell ref="C8:C10"/>
    <mergeCell ref="A166:B170"/>
    <mergeCell ref="A28:A32"/>
    <mergeCell ref="A33:C37"/>
    <mergeCell ref="B49:B53"/>
    <mergeCell ref="A49:A53"/>
    <mergeCell ref="A39:A43"/>
    <mergeCell ref="C28:C32"/>
    <mergeCell ref="B54:B58"/>
    <mergeCell ref="A140:C144"/>
    <mergeCell ref="A123:J123"/>
    <mergeCell ref="A124:C128"/>
    <mergeCell ref="A134:J134"/>
    <mergeCell ref="A135:C139"/>
    <mergeCell ref="J59:J63"/>
    <mergeCell ref="J54:J58"/>
    <mergeCell ref="A59:A63"/>
    <mergeCell ref="C156:C160"/>
    <mergeCell ref="A64:A68"/>
    <mergeCell ref="B64:B68"/>
    <mergeCell ref="C64:C68"/>
    <mergeCell ref="A69:A73"/>
    <mergeCell ref="B69:B73"/>
    <mergeCell ref="C69:C73"/>
    <mergeCell ref="J64:J68"/>
    <mergeCell ref="J69:J73"/>
    <mergeCell ref="M153:M156"/>
    <mergeCell ref="M149:M152"/>
    <mergeCell ref="A145:J145"/>
    <mergeCell ref="A146:C150"/>
    <mergeCell ref="J80:J84"/>
    <mergeCell ref="A117:C122"/>
    <mergeCell ref="C107:C111"/>
    <mergeCell ref="A112:C116"/>
    <mergeCell ref="B102:B106"/>
    <mergeCell ref="C102:C106"/>
    <mergeCell ref="B107:B111"/>
    <mergeCell ref="J107:J111"/>
    <mergeCell ref="A129:C133"/>
  </mergeCells>
  <printOptions horizontalCentered="1"/>
  <pageMargins left="0.23622047244094491" right="0.23622047244094491" top="0.59055118110236227" bottom="0.59055118110236227" header="0" footer="0"/>
  <pageSetup paperSize="9" scale="46" fitToHeight="0" orientation="landscape" r:id="rId1"/>
  <rowBreaks count="4" manualBreakCount="4">
    <brk id="56" max="12" man="1"/>
    <brk id="89" max="12" man="1"/>
    <brk id="118" max="9" man="1"/>
    <brk id="14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15.04.2024</vt:lpstr>
      <vt:lpstr>'15.04.2024'!Заголовки_для_печати</vt:lpstr>
      <vt:lpstr>'15.04.2024'!Область_печати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2024-04-18T11:50:08Z</dcterms:modified>
</cp:coreProperties>
</file>